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Orders" sheetId="2" state="visible" r:id="rId4"/>
    <sheet name="Batch Capacity" sheetId="3" state="visible" r:id="rId5"/>
    <sheet name="Pickup Slots" sheetId="4" state="visible" r:id="rId6"/>
    <sheet name="Lists" sheetId="5" state="visible" r:id="rId7"/>
  </sheets>
  <definedNames>
    <definedName function="false" hidden="false" localSheetId="2" name="_xlnm.Print_Area" vbProcedure="false">'Batch Capacity'!$A$1:$H$40</definedName>
    <definedName function="false" hidden="false" localSheetId="0" name="_xlnm.Print_Area" vbProcedure="false">'How to use'!$A$1:$G$40</definedName>
    <definedName function="false" hidden="false" localSheetId="1" name="_xlnm.Print_Area" vbProcedure="false">Orders!$A$1:$Z$45</definedName>
    <definedName function="false" hidden="false" localSheetId="1" name="_xlnm.Print_Titles" vbProcedure="false">Orders!$4:$4</definedName>
    <definedName function="false" hidden="true" localSheetId="1" name="_xlnm._FilterDatabase" vbProcedure="false">Orders!$A$4:$Z$304</definedName>
    <definedName function="false" hidden="false" localSheetId="3" name="_xlnm.Print_Area" vbProcedure="false">'Pickup Slots'!$A$1:$F$45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<sst xmlns="http://schemas.openxmlformats.org/spreadsheetml/2006/main" count="236" uniqueCount="141">
  <si>
    <t xml:space="preserve">Festive Order Tracker</t>
  </si>
  <si>
    <t xml:space="preserve">Part of the free Festive Pre-order Survival Kit for home bakers, by OrderKaki</t>
  </si>
  <si>
    <t xml:space="preserve">Your chat hustle, finally organised.</t>
  </si>
  <si>
    <t xml:space="preserve">Set up (10 minutes)</t>
  </si>
  <si>
    <t xml:space="preserve">1</t>
  </si>
  <si>
    <t xml:space="preserve">Batch Capacity sheet: type your products, size, your price per unit, and a cap (the most you can bake). Replace the EXAMPLE products.</t>
  </si>
  <si>
    <t xml:space="preserve">2</t>
  </si>
  <si>
    <t xml:space="preserve">Pickup Slots sheet: list each pickup or delivery slot (date, time, max orders). Edit the time options in the Lists sheet if you need different ones.</t>
  </si>
  <si>
    <t xml:space="preserve">3</t>
  </si>
  <si>
    <t xml:space="preserve">Orders sheet: delete the 5 EXAMPLE rows (EX-001 to EX-005) once you've seen how they work.</t>
  </si>
  <si>
    <t xml:space="preserve">Every time an order comes in</t>
  </si>
  <si>
    <t xml:space="preserve">4</t>
  </si>
  <si>
    <t xml:space="preserve">Add one row per order. Give it an order no. (e.g. CNY-001, CNY-002) and ask the customer to use that order no. as their PayNow reference.</t>
  </si>
  <si>
    <t xml:space="preserve">5</t>
  </si>
  <si>
    <t xml:space="preserve">Pick items, qty, slot date and time from the dropdowns. Totals, balances and the slot check fill in by themselves.</t>
  </si>
  <si>
    <t xml:space="preserve">6</t>
  </si>
  <si>
    <t xml:space="preserve">Deposit paid? = Y when they say they've paid. Verified in bank app? = Y ONLY after you've seen the money in your bank app, not just a screenshot. Unverified payments are highlighted dark.</t>
  </si>
  <si>
    <t xml:space="preserve">7</t>
  </si>
  <si>
    <t xml:space="preserve">Update Status as the order moves: New enquiry &gt; Awaiting deposit &gt; Confirmed &gt; Baked &amp; packed &gt; Collected / Delivered.</t>
  </si>
  <si>
    <t xml:space="preserve">What the flags mean</t>
  </si>
  <si>
    <t xml:space="preserve">•</t>
  </si>
  <si>
    <t xml:space="preserve">Batch Capacity status: OPEN, ALMOST FULL (80% of cap), FULL (stop taking this item), OVERSOLD (you've taken more than your cap).</t>
  </si>
  <si>
    <t xml:space="preserve">Slot check / Pickup Slots status: OK, FULL, DOUBLE-BOOKED (more orders than the slot max), or 'Slot not set up' (add that date and time in Pickup Slots).</t>
  </si>
  <si>
    <t xml:space="preserve">Cancelled orders are struck through and don't count toward caps or slots. Collected and Delivered rows fade out.</t>
  </si>
  <si>
    <t xml:space="preserve">The summary strip at the top of Orders shows active orders, order value, balances still owed, unverified payments and slot clashes.</t>
  </si>
  <si>
    <t xml:space="preserve">Good to know</t>
  </si>
  <si>
    <t xml:space="preserve">Works in Excel and Google Sheets (File &gt; Import, or open from Google Drive). Light-teal 'auto' columns contain formulas, so don't type over them.</t>
  </si>
  <si>
    <t xml:space="preserve">Room for 300 orders and 35 products. To add more rows, copy the last row down. Use the filter arrows in the header to see, say, only one pickup day.</t>
  </si>
  <si>
    <t xml:space="preserve">Your customer list is yours: keep this file backed up, and only message customers who've agreed to hear from you.</t>
  </si>
  <si>
    <t xml:space="preserve">Example names, phone numbers, prices and dates are made up.</t>
  </si>
  <si>
    <t xml:space="preserve">Want less admin next festive season?</t>
  </si>
  <si>
    <t xml:space="preserve">→</t>
  </si>
  <si>
    <t xml:space="preserve">OrderKaki is an owner app for home bakers, built to bring order links, batch caps, pickup slots and payment checks into one place. Join early access (free during early access): orderkaki.pages.dev  ·  Follow @orderkaki on TikTok &amp; IG</t>
  </si>
  <si>
    <t xml:space="preserve">Festive Order Tracker  ·  Orders</t>
  </si>
  <si>
    <t xml:space="preserve">Active orders</t>
  </si>
  <si>
    <t xml:space="preserve">Order value (S$)</t>
  </si>
  <si>
    <t xml:space="preserve">Balances still owed (S$)</t>
  </si>
  <si>
    <t xml:space="preserve">Payments not yet verified in bank</t>
  </si>
  <si>
    <t xml:space="preserve">Slot clashes</t>
  </si>
  <si>
    <t xml:space="preserve">One row per order. Use the dropdowns, and fill the white cells; light-teal 'auto' columns calculate themselves. Rows marked EXAMPLE are there to show how it works: delete them (or clear their cells) before you start.</t>
  </si>
  <si>
    <t xml:space="preserve">Order no.</t>
  </si>
  <si>
    <t xml:space="preserve">Order date</t>
  </si>
  <si>
    <t xml:space="preserve">Customer name</t>
  </si>
  <si>
    <t xml:space="preserve">Phone</t>
  </si>
  <si>
    <t xml:space="preserve">Channel</t>
  </si>
  <si>
    <t xml:space="preserve">Item 1</t>
  </si>
  <si>
    <t xml:space="preserve">Qty 1</t>
  </si>
  <si>
    <t xml:space="preserve">Item 2</t>
  </si>
  <si>
    <t xml:space="preserve">Qty 2</t>
  </si>
  <si>
    <t xml:space="preserve">Item 3</t>
  </si>
  <si>
    <t xml:space="preserve">Qty 3</t>
  </si>
  <si>
    <t xml:space="preserve">Items total (S$)
auto</t>
  </si>
  <si>
    <t xml:space="preserve">Delivery fee (S$)</t>
  </si>
  <si>
    <t xml:space="preserve">Order total (S$)
auto</t>
  </si>
  <si>
    <t xml:space="preserve">Deposit paid?
(Y/N)</t>
  </si>
  <si>
    <t xml:space="preserve">Deposit amount (S$)</t>
  </si>
  <si>
    <t xml:space="preserve">PayNow reference</t>
  </si>
  <si>
    <t xml:space="preserve">Verified in bank app?
(Y/N)</t>
  </si>
  <si>
    <t xml:space="preserve">Balance paid?
(Y/N)</t>
  </si>
  <si>
    <t xml:space="preserve">Balance owed (S$)
auto</t>
  </si>
  <si>
    <t xml:space="preserve">Pickup or delivery</t>
  </si>
  <si>
    <t xml:space="preserve">Slot date</t>
  </si>
  <si>
    <t xml:space="preserve">Slot time</t>
  </si>
  <si>
    <t xml:space="preserve">Slot check
auto</t>
  </si>
  <si>
    <t xml:space="preserve">Status</t>
  </si>
  <si>
    <t xml:space="preserve">Notes / allergies</t>
  </si>
  <si>
    <t xml:space="preserve">EX-001</t>
  </si>
  <si>
    <t xml:space="preserve">EXAMPLE Mrs Tan</t>
  </si>
  <si>
    <t xml:space="preserve">9000 0001</t>
  </si>
  <si>
    <t xml:space="preserve">WhatsApp</t>
  </si>
  <si>
    <t xml:space="preserve">Pineapple tarts (EXAMPLE)</t>
  </si>
  <si>
    <t xml:space="preserve">Kueh bangkit (EXAMPLE)</t>
  </si>
  <si>
    <t xml:space="preserve">Y</t>
  </si>
  <si>
    <t xml:space="preserve">N</t>
  </si>
  <si>
    <t xml:space="preserve">Pickup</t>
  </si>
  <si>
    <t xml:space="preserve">2–3pm</t>
  </si>
  <si>
    <t xml:space="preserve">Confirmed</t>
  </si>
  <si>
    <t xml:space="preserve">EXAMPLE row: deposit seen in bank app. Delete before use.</t>
  </si>
  <si>
    <t xml:space="preserve">EX-002</t>
  </si>
  <si>
    <t xml:space="preserve">EXAMPLE Aisyah</t>
  </si>
  <si>
    <t xml:space="preserve">9000 0002</t>
  </si>
  <si>
    <t xml:space="preserve">Instagram</t>
  </si>
  <si>
    <t xml:space="preserve">Love letters (EXAMPLE)</t>
  </si>
  <si>
    <t xml:space="preserve">Awaiting deposit</t>
  </si>
  <si>
    <t xml:space="preserve">EXAMPLE: screenshot sent but not yet in bank, so it's flagged. Check bank app!</t>
  </si>
  <si>
    <t xml:space="preserve">EX-003</t>
  </si>
  <si>
    <t xml:space="preserve">EXAMPLE Ravi</t>
  </si>
  <si>
    <t xml:space="preserve">9000 0003</t>
  </si>
  <si>
    <t xml:space="preserve">Telegram</t>
  </si>
  <si>
    <t xml:space="preserve">Butter cookies (EXAMPLE)</t>
  </si>
  <si>
    <t xml:space="preserve">Delivery</t>
  </si>
  <si>
    <t xml:space="preserve">EXAMPLE: 3rd order in a 2-order slot, so DOUBLE-BOOKED. Kueh bangkit is now FULL.</t>
  </si>
  <si>
    <t xml:space="preserve">EX-004</t>
  </si>
  <si>
    <t xml:space="preserve">EXAMPLE Jess</t>
  </si>
  <si>
    <t xml:space="preserve">9000 0004</t>
  </si>
  <si>
    <t xml:space="preserve">Facebook</t>
  </si>
  <si>
    <t xml:space="preserve">7–8pm</t>
  </si>
  <si>
    <t xml:space="preserve">Collected</t>
  </si>
  <si>
    <t xml:space="preserve">EXAMPLE: fully paid and collected. Allergy: no nuts (check your recipes).</t>
  </si>
  <si>
    <t xml:space="preserve">EX-005</t>
  </si>
  <si>
    <t xml:space="preserve">EXAMPLE Mr Lim</t>
  </si>
  <si>
    <t xml:space="preserve">9000 0005</t>
  </si>
  <si>
    <t xml:space="preserve">11am–12pm</t>
  </si>
  <si>
    <t xml:space="preserve">Cancelled</t>
  </si>
  <si>
    <t xml:space="preserve">EXAMPLE: cancelled, so it no longer counts toward caps or slots.</t>
  </si>
  <si>
    <t xml:space="preserve">Batch Capacity  ·  how many can you bake?</t>
  </si>
  <si>
    <t xml:space="preserve">Tip: when a product shows FULL, mark it sold out on your menu post, stories and WhatsApp status straight away.</t>
  </si>
  <si>
    <t xml:space="preserve">List your products and set a cap (the most you can bake this season). 'Ordered' counts every non-cancelled order in the Orders sheet. Status turns ALMOST FULL at 80%, then FULL, then OVERSOLD. Example products and prices are made up: replace them with yours.</t>
  </si>
  <si>
    <t xml:space="preserve">Product (as it appears on your menu)</t>
  </si>
  <si>
    <t xml:space="preserve">Size / unit</t>
  </si>
  <si>
    <t xml:space="preserve">Your price per unit (S$)</t>
  </si>
  <si>
    <t xml:space="preserve">Cap: max units</t>
  </si>
  <si>
    <t xml:space="preserve">Ordered
auto</t>
  </si>
  <si>
    <t xml:space="preserve">Remaining
auto</t>
  </si>
  <si>
    <t xml:space="preserve">% of cap
auto</t>
  </si>
  <si>
    <t xml:space="preserve">Status
auto</t>
  </si>
  <si>
    <t xml:space="preserve">Tub of 50 pcs</t>
  </si>
  <si>
    <t xml:space="preserve">Tub</t>
  </si>
  <si>
    <t xml:space="preserve">Pickup Slots  ·  no more doorstep jams</t>
  </si>
  <si>
    <t xml:space="preserve">Tip: DOUBLE-BOOKED means more orders than the slot max. Move one in the Orders sheet, or raise the max if you can handle it.</t>
  </si>
  <si>
    <t xml:space="preserve">Set up each pickup/delivery slot: date, time and the most orders you can hand over in it. 'Booked' counts non-cancelled orders in the Orders sheet with the same date and time. Example dates are 30 Jan to 4 Feb 2027 (CNY is Sat 6 Feb): change them to suit you.</t>
  </si>
  <si>
    <t xml:space="preserve">Date</t>
  </si>
  <si>
    <t xml:space="preserve">Time slot</t>
  </si>
  <si>
    <t xml:space="preserve">Max orders in slot</t>
  </si>
  <si>
    <t xml:space="preserve">Booked
auto</t>
  </si>
  <si>
    <t xml:space="preserve">Spaces left
auto</t>
  </si>
  <si>
    <t xml:space="preserve">10–11am</t>
  </si>
  <si>
    <t xml:space="preserve">3–4pm</t>
  </si>
  <si>
    <t xml:space="preserve">8–9pm</t>
  </si>
  <si>
    <t xml:space="preserve">Dropdown lists. Edit or add items here and the dropdowns in the other sheets update. (Keep each list in its own column; blank cells are ignored.)</t>
  </si>
  <si>
    <t xml:space="preserve">Yes / No</t>
  </si>
  <si>
    <t xml:space="preserve">Time slots</t>
  </si>
  <si>
    <t xml:space="preserve">New enquiry</t>
  </si>
  <si>
    <t xml:space="preserve">12–1pm</t>
  </si>
  <si>
    <t xml:space="preserve">Baked &amp; packed</t>
  </si>
  <si>
    <t xml:space="preserve">Walk-in / friend</t>
  </si>
  <si>
    <t xml:space="preserve">Other</t>
  </si>
  <si>
    <t xml:space="preserve">Delivered</t>
  </si>
  <si>
    <t xml:space="preserve">4–5pm</t>
  </si>
  <si>
    <t xml:space="preserve">5–6pm</t>
  </si>
  <si>
    <t xml:space="preserve">No-show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</si>
</sst>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&quot;S$&quot;#,##0.00"/>
    <numFmt numFmtId="166" formatCode="ddd\ d\ mmm\ yy"/>
    <numFmt numFmtId="167" formatCode="@"/>
    <numFmt numFmtId="168" formatCode="#,##0.00"/>
    <numFmt numFmtId="169" formatCode="0%"/>
    <numFmt numFmtId="170" formatCode="ddd\ d\ mmm\ 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2"/>
      <color rgb="FF1ABFAE"/>
      <name val="Arial"/>
      <family val="0"/>
      <charset val="1"/>
    </font>
    <font>
      <b val="true"/>
      <sz val="11"/>
      <color rgb="FF0D4A44"/>
      <name val="Arial"/>
      <family val="0"/>
      <charset val="1"/>
    </font>
    <font>
      <sz val="10"/>
      <color rgb="FF0D4A44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9"/>
      <color rgb="FF1ABFAE"/>
      <name val="Arial"/>
      <family val="0"/>
      <charset val="1"/>
    </font>
    <font>
      <b val="true"/>
      <sz val="12"/>
      <color rgb="FF0D4A44"/>
      <name val="Arial"/>
      <family val="0"/>
      <charset val="1"/>
    </font>
    <font>
      <i val="true"/>
      <sz val="9"/>
      <color rgb="FF0D4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D4A4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ABFAE"/>
        <bgColor rgb="FF00CCFF"/>
      </patternFill>
    </fill>
    <fill>
      <patternFill patternType="solid">
        <fgColor rgb="FFE8F8F6"/>
        <bgColor rgb="FFF4FC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EDE7"/>
      </left>
      <right style="thin">
        <color rgb="FFBFEDE7"/>
      </right>
      <top style="thin">
        <color rgb="FFBFEDE7"/>
      </top>
      <bottom style="thin">
        <color rgb="FFBFEDE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1ABFAE"/>
          <bgColor rgb="FF000000"/>
        </patternFill>
      </fill>
    </dxf>
    <dxf>
      <fill>
        <patternFill patternType="solid">
          <fgColor rgb="FFF4FC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D4A44"/>
          <bgColor rgb="FF000000"/>
        </patternFill>
      </fill>
    </dxf>
    <dxf>
      <fill>
        <patternFill patternType="solid">
          <fgColor rgb="FF5A8C87"/>
          <bgColor rgb="FF000000"/>
        </patternFill>
      </fill>
    </dxf>
    <dxf>
      <fill>
        <patternFill patternType="solid">
          <fgColor rgb="FF7FBDB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8F8F6"/>
          <bgColor rgb="FF000000"/>
        </patternFill>
      </fill>
    </dxf>
    <dxf>
      <font>
        <b val="1"/>
        <color rgb="FFFFFFFF"/>
      </font>
      <fill>
        <patternFill>
          <bgColor rgb="FF1ABFAE"/>
        </patternFill>
      </fill>
    </dxf>
    <dxf>
      <font>
        <b val="1"/>
        <color rgb="FFFFFFFF"/>
      </font>
      <fill>
        <patternFill>
          <bgColor rgb="FF0D4A44"/>
        </patternFill>
      </fill>
    </dxf>
    <dxf>
      <font>
        <strike val="1"/>
        <color rgb="FF7FBDB6"/>
      </font>
    </dxf>
    <dxf>
      <font>
        <color rgb="FF5A8C87"/>
      </font>
      <fill>
        <patternFill>
          <bgColor rgb="FFF4FCFB"/>
        </patternFill>
      </fill>
    </dxf>
    <dxf>
      <font>
        <b val="1"/>
        <color rgb="FF0D4A44"/>
      </font>
      <fill>
        <patternFill>
          <bgColor rgb="FFA3E6D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5A8C87"/>
      <rgbColor rgb="FF9999FF"/>
      <rgbColor rgb="FF993366"/>
      <rgbColor rgb="FFF4FCFB"/>
      <rgbColor rgb="FFE8F8F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BFEDE7"/>
      <rgbColor rgb="FFCCFFCC"/>
      <rgbColor rgb="FFFFFF99"/>
      <rgbColor rgb="FFA3E6DE"/>
      <rgbColor rgb="FFFF99CC"/>
      <rgbColor rgb="FFCC99FF"/>
      <rgbColor rgb="FFFFCC99"/>
      <rgbColor rgb="FF3366FF"/>
      <rgbColor rgb="FF1ABFAE"/>
      <rgbColor rgb="FF99CC00"/>
      <rgbColor rgb="FFFFCC00"/>
      <rgbColor rgb="FFFF9900"/>
      <rgbColor rgb="FFFF6600"/>
      <rgbColor rgb="FF666699"/>
      <rgbColor rgb="FF7FBDB6"/>
      <rgbColor rgb="FF0D4A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856800</xdr:colOff>
      <xdr:row>4</xdr:row>
      <xdr:rowOff>135360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856800" cy="8568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BFAE"/>
    <pageSetUpPr fitToPage="true"/>
  </sheetPr>
  <dimension ref="A1:G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6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</row>
    <row r="2" customFormat="false" ht="26.8" hidden="false" customHeight="false" outlineLevel="0" collapsed="false">
      <c r="A2" s="1"/>
      <c r="B2" s="1"/>
      <c r="C2" s="2" t="s">
        <v>0</v>
      </c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1"/>
      <c r="C4" s="3" t="s">
        <v>1</v>
      </c>
      <c r="D4" s="1"/>
      <c r="E4" s="1"/>
      <c r="F4" s="1"/>
      <c r="G4" s="1"/>
    </row>
    <row r="5" customFormat="false" ht="15" hidden="false" customHeight="false" outlineLevel="0" collapsed="false">
      <c r="A5" s="1"/>
      <c r="B5" s="1"/>
      <c r="C5" s="4" t="s">
        <v>2</v>
      </c>
      <c r="D5" s="1"/>
      <c r="E5" s="1"/>
      <c r="F5" s="1"/>
      <c r="G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</row>
    <row r="9" customFormat="false" ht="15" hidden="false" customHeight="false" outlineLevel="0" collapsed="false">
      <c r="B9" s="5" t="s">
        <v>3</v>
      </c>
    </row>
    <row r="10" customFormat="false" ht="30" hidden="false" customHeight="true" outlineLevel="0" collapsed="false">
      <c r="B10" s="6" t="s">
        <v>4</v>
      </c>
      <c r="C10" s="7" t="s">
        <v>5</v>
      </c>
    </row>
    <row r="11" customFormat="false" ht="30" hidden="false" customHeight="true" outlineLevel="0" collapsed="false">
      <c r="B11" s="6" t="s">
        <v>6</v>
      </c>
      <c r="C11" s="7" t="s">
        <v>7</v>
      </c>
    </row>
    <row r="12" customFormat="false" ht="16.5" hidden="false" customHeight="true" outlineLevel="0" collapsed="false">
      <c r="B12" s="6" t="s">
        <v>8</v>
      </c>
      <c r="C12" s="7" t="s">
        <v>9</v>
      </c>
    </row>
    <row r="14" customFormat="false" ht="15" hidden="false" customHeight="false" outlineLevel="0" collapsed="false">
      <c r="B14" s="5" t="s">
        <v>10</v>
      </c>
    </row>
    <row r="15" customFormat="false" ht="30" hidden="false" customHeight="true" outlineLevel="0" collapsed="false">
      <c r="B15" s="6" t="s">
        <v>11</v>
      </c>
      <c r="C15" s="7" t="s">
        <v>12</v>
      </c>
    </row>
    <row r="16" customFormat="false" ht="30" hidden="false" customHeight="true" outlineLevel="0" collapsed="false">
      <c r="B16" s="6" t="s">
        <v>13</v>
      </c>
      <c r="C16" s="7" t="s">
        <v>14</v>
      </c>
    </row>
    <row r="17" customFormat="false" ht="30" hidden="false" customHeight="true" outlineLevel="0" collapsed="false">
      <c r="B17" s="6" t="s">
        <v>15</v>
      </c>
      <c r="C17" s="7" t="s">
        <v>16</v>
      </c>
    </row>
    <row r="18" customFormat="false" ht="30" hidden="false" customHeight="true" outlineLevel="0" collapsed="false">
      <c r="B18" s="6" t="s">
        <v>17</v>
      </c>
      <c r="C18" s="7" t="s">
        <v>18</v>
      </c>
    </row>
    <row r="20" customFormat="false" ht="15" hidden="false" customHeight="false" outlineLevel="0" collapsed="false">
      <c r="B20" s="5" t="s">
        <v>19</v>
      </c>
    </row>
    <row r="21" customFormat="false" ht="30" hidden="false" customHeight="true" outlineLevel="0" collapsed="false">
      <c r="B21" s="6" t="s">
        <v>20</v>
      </c>
      <c r="C21" s="7" t="s">
        <v>21</v>
      </c>
    </row>
    <row r="22" customFormat="false" ht="30" hidden="false" customHeight="true" outlineLevel="0" collapsed="false">
      <c r="B22" s="6" t="s">
        <v>20</v>
      </c>
      <c r="C22" s="7" t="s">
        <v>22</v>
      </c>
    </row>
    <row r="23" customFormat="false" ht="30" hidden="false" customHeight="true" outlineLevel="0" collapsed="false">
      <c r="B23" s="6" t="s">
        <v>20</v>
      </c>
      <c r="C23" s="7" t="s">
        <v>23</v>
      </c>
    </row>
    <row r="24" customFormat="false" ht="30" hidden="false" customHeight="true" outlineLevel="0" collapsed="false">
      <c r="B24" s="6" t="s">
        <v>20</v>
      </c>
      <c r="C24" s="7" t="s">
        <v>24</v>
      </c>
    </row>
    <row r="26" customFormat="false" ht="15" hidden="false" customHeight="false" outlineLevel="0" collapsed="false">
      <c r="B26" s="5" t="s">
        <v>25</v>
      </c>
    </row>
    <row r="27" customFormat="false" ht="30" hidden="false" customHeight="true" outlineLevel="0" collapsed="false">
      <c r="B27" s="6" t="s">
        <v>20</v>
      </c>
      <c r="C27" s="7" t="s">
        <v>26</v>
      </c>
    </row>
    <row r="28" customFormat="false" ht="30" hidden="false" customHeight="true" outlineLevel="0" collapsed="false">
      <c r="B28" s="6" t="s">
        <v>20</v>
      </c>
      <c r="C28" s="7" t="s">
        <v>27</v>
      </c>
    </row>
    <row r="29" customFormat="false" ht="30" hidden="false" customHeight="true" outlineLevel="0" collapsed="false">
      <c r="B29" s="6" t="s">
        <v>20</v>
      </c>
      <c r="C29" s="7" t="s">
        <v>28</v>
      </c>
    </row>
    <row r="30" customFormat="false" ht="16.5" hidden="false" customHeight="true" outlineLevel="0" collapsed="false">
      <c r="B30" s="6" t="s">
        <v>20</v>
      </c>
      <c r="C30" s="7" t="s">
        <v>29</v>
      </c>
    </row>
    <row r="32" customFormat="false" ht="15" hidden="false" customHeight="false" outlineLevel="0" collapsed="false">
      <c r="B32" s="5" t="s">
        <v>30</v>
      </c>
    </row>
    <row r="33" customFormat="false" ht="30" hidden="false" customHeight="true" outlineLevel="0" collapsed="false">
      <c r="B33" s="6" t="s">
        <v>31</v>
      </c>
      <c r="C33" s="7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BFAE"/>
    <pageSetUpPr fitToPage="true"/>
  </sheetPr>
  <dimension ref="A1:Z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5" min="4" style="0" width="12"/>
    <col collapsed="false" customWidth="true" hidden="false" outlineLevel="0" max="6" min="6" style="0" width="22"/>
    <col collapsed="false" customWidth="true" hidden="false" outlineLevel="0" max="7" min="7" style="0" width="6"/>
    <col collapsed="false" customWidth="true" hidden="false" outlineLevel="0" max="8" min="8" style="0" width="22"/>
    <col collapsed="false" customWidth="true" hidden="false" outlineLevel="0" max="9" min="9" style="0" width="6"/>
    <col collapsed="false" customWidth="true" hidden="false" outlineLevel="0" max="10" min="10" style="0" width="22"/>
    <col collapsed="false" customWidth="true" hidden="false" outlineLevel="0" max="11" min="11" style="0" width="6"/>
    <col collapsed="false" customWidth="true" hidden="false" outlineLevel="0" max="12" min="12" style="0" width="12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10"/>
    <col collapsed="false" customWidth="true" hidden="false" outlineLevel="0" max="16" min="16" style="0" width="11"/>
    <col collapsed="false" customWidth="true" hidden="false" outlineLevel="0" max="17" min="17" style="0" width="14"/>
    <col collapsed="false" customWidth="true" hidden="false" outlineLevel="0" max="18" min="18" style="0" width="12"/>
    <col collapsed="false" customWidth="true" hidden="false" outlineLevel="0" max="19" min="19" style="0" width="10"/>
    <col collapsed="false" customWidth="true" hidden="false" outlineLevel="0" max="20" min="20" style="0" width="12"/>
    <col collapsed="false" customWidth="true" hidden="false" outlineLevel="0" max="21" min="21" style="0" width="11"/>
    <col collapsed="false" customWidth="true" hidden="false" outlineLevel="0" max="22" min="22" style="0" width="14"/>
    <col collapsed="false" customWidth="true" hidden="false" outlineLevel="0" max="23" min="23" style="0" width="11"/>
    <col collapsed="false" customWidth="true" hidden="false" outlineLevel="0" max="25" min="24" style="0" width="15"/>
    <col collapsed="false" customWidth="true" hidden="false" outlineLevel="0" max="26" min="26" style="0" width="30"/>
  </cols>
  <sheetData>
    <row r="1" customFormat="false" ht="33.75" hidden="false" customHeight="true" outlineLevel="0" collapsed="false">
      <c r="A1" s="8" t="s">
        <v>33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customFormat="false" ht="21.75" hidden="false" customHeight="true" outlineLevel="0" collapsed="false">
      <c r="A2" s="9" t="s">
        <v>34</v>
      </c>
      <c r="B2" s="9"/>
      <c r="C2" s="10" t="n">
        <f aca="false">COUNTIFS($A$5:$A$304,"&lt;&gt;",$Y$5:$Y$304,"&lt;&gt;Cancelled")</f>
        <v>4</v>
      </c>
      <c r="D2" s="9" t="s">
        <v>35</v>
      </c>
      <c r="E2" s="9"/>
      <c r="F2" s="11" t="n">
        <f aca="false">SUMIFS($N$5:$N$304,$Y$5:$Y$304,"&lt;&gt;Cancelled")</f>
        <v>432</v>
      </c>
      <c r="G2" s="9" t="s">
        <v>36</v>
      </c>
      <c r="H2" s="9"/>
      <c r="I2" s="9"/>
      <c r="J2" s="9"/>
      <c r="K2" s="9"/>
      <c r="L2" s="11" t="n">
        <f aca="false">SUMIFS($T$5:$T$304,$Y$5:$Y$304,"&lt;&gt;Cancelled")</f>
        <v>216</v>
      </c>
      <c r="M2" s="9" t="s">
        <v>37</v>
      </c>
      <c r="N2" s="9"/>
      <c r="O2" s="9"/>
      <c r="P2" s="9"/>
      <c r="Q2" s="9"/>
      <c r="R2" s="10" t="n">
        <f aca="false">COUNTIFS($O$5:$O$304,"Y",$R$5:$R$304,"&lt;&gt;Y",$Y$5:$Y$304,"&lt;&gt;Cancelled")</f>
        <v>1</v>
      </c>
      <c r="S2" s="9" t="s">
        <v>38</v>
      </c>
      <c r="T2" s="9"/>
      <c r="U2" s="9"/>
      <c r="V2" s="10" t="n">
        <f aca="false">COUNTIF($X$5:$X$304,"DOUBLE-BOOKED")</f>
        <v>3</v>
      </c>
    </row>
    <row r="3" customFormat="false" ht="42" hidden="false" customHeight="true" outlineLevel="0" collapsed="false">
      <c r="A3" s="12" t="s">
        <v>39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customFormat="false" ht="43.5" hidden="false" customHeight="true" outlineLevel="0" collapsed="false">
      <c r="A4" s="13" t="s">
        <v>40</v>
      </c>
      <c r="B4" s="13" t="s">
        <v>41</v>
      </c>
      <c r="C4" s="13" t="s">
        <v>42</v>
      </c>
      <c r="D4" s="13" t="s">
        <v>43</v>
      </c>
      <c r="E4" s="13" t="s">
        <v>44</v>
      </c>
      <c r="F4" s="13" t="s">
        <v>45</v>
      </c>
      <c r="G4" s="13" t="s">
        <v>46</v>
      </c>
      <c r="H4" s="13" t="s">
        <v>47</v>
      </c>
      <c r="I4" s="13" t="s">
        <v>48</v>
      </c>
      <c r="J4" s="13" t="s">
        <v>49</v>
      </c>
      <c r="K4" s="13" t="s">
        <v>50</v>
      </c>
      <c r="L4" s="13" t="s">
        <v>51</v>
      </c>
      <c r="M4" s="13" t="s">
        <v>52</v>
      </c>
      <c r="N4" s="13" t="s">
        <v>53</v>
      </c>
      <c r="O4" s="13" t="s">
        <v>54</v>
      </c>
      <c r="P4" s="13" t="s">
        <v>55</v>
      </c>
      <c r="Q4" s="13" t="s">
        <v>56</v>
      </c>
      <c r="R4" s="13" t="s">
        <v>57</v>
      </c>
      <c r="S4" s="13" t="s">
        <v>58</v>
      </c>
      <c r="T4" s="13" t="s">
        <v>59</v>
      </c>
      <c r="U4" s="13" t="s">
        <v>60</v>
      </c>
      <c r="V4" s="13" t="s">
        <v>61</v>
      </c>
      <c r="W4" s="13" t="s">
        <v>62</v>
      </c>
      <c r="X4" s="13" t="s">
        <v>63</v>
      </c>
      <c r="Y4" s="13" t="s">
        <v>64</v>
      </c>
      <c r="Z4" s="13" t="s">
        <v>65</v>
      </c>
    </row>
    <row r="5" customFormat="false" ht="23.85" hidden="false" customHeight="false" outlineLevel="0" collapsed="false">
      <c r="A5" s="14" t="s">
        <v>66</v>
      </c>
      <c r="B5" s="15" t="n">
        <v>46396</v>
      </c>
      <c r="C5" s="16" t="s">
        <v>67</v>
      </c>
      <c r="D5" s="17" t="s">
        <v>68</v>
      </c>
      <c r="E5" s="14" t="s">
        <v>69</v>
      </c>
      <c r="F5" s="14" t="s">
        <v>70</v>
      </c>
      <c r="G5" s="18" t="n">
        <v>2</v>
      </c>
      <c r="H5" s="14" t="s">
        <v>71</v>
      </c>
      <c r="I5" s="18" t="n">
        <v>1</v>
      </c>
      <c r="J5" s="14"/>
      <c r="K5" s="18"/>
      <c r="L5" s="19" t="n">
        <f aca="false">IF(AND(F5="",H5="",J5=""),"",IFERROR(G5*VLOOKUP(F5,'Batch Capacity'!$A$6:$C$40,3,FALSE()),0)+IFERROR(I5*VLOOKUP(H5,'Batch Capacity'!$A$6:$C$40,3,FALSE()),0)+IFERROR(K5*VLOOKUP(J5,'Batch Capacity'!$A$6:$C$40,3,FALSE()),0))</f>
        <v>104</v>
      </c>
      <c r="M5" s="20"/>
      <c r="N5" s="19" t="n">
        <f aca="false">IF(L5="","",L5+N(M5))</f>
        <v>104</v>
      </c>
      <c r="O5" s="18" t="s">
        <v>72</v>
      </c>
      <c r="P5" s="20" t="n">
        <v>50</v>
      </c>
      <c r="Q5" s="14" t="s">
        <v>66</v>
      </c>
      <c r="R5" s="18" t="s">
        <v>72</v>
      </c>
      <c r="S5" s="18" t="s">
        <v>73</v>
      </c>
      <c r="T5" s="19" t="n">
        <f aca="false">IF(N5="","",IF(OR(S5="Y",Y5="Cancelled"),0,N5-IF(AND(O5="Y",R5="Y"),N(P5),0)))</f>
        <v>54</v>
      </c>
      <c r="U5" s="18" t="s">
        <v>74</v>
      </c>
      <c r="V5" s="15" t="n">
        <v>46417</v>
      </c>
      <c r="W5" s="14" t="s">
        <v>75</v>
      </c>
      <c r="X5" s="21" t="str">
        <f aca="false">IF(OR(V5="",W5=""),"",IF(Y5="Cancelled","-",IF(COUNTIFS('Pickup Slots'!$A$6:$A$205,V5,'Pickup Slots'!$B$6:$B$205,W5)=0,"Slot not set up",IF(COUNTIFS($V$5:$V$304,V5,$W$5:$W$304,W5,$Y$5:$Y$304,"&lt;&gt;Cancelled")&gt;SUMIFS('Pickup Slots'!$C$6:$C$205,'Pickup Slots'!$A$6:$A$205,V5,'Pickup Slots'!$B$6:$B$205,W5),"DOUBLE-BOOKED","OK"))))</f>
        <v>DOUBLE-BOOKED</v>
      </c>
      <c r="Y5" s="14" t="s">
        <v>76</v>
      </c>
      <c r="Z5" s="16" t="s">
        <v>77</v>
      </c>
    </row>
    <row r="6" customFormat="false" ht="35.05" hidden="false" customHeight="false" outlineLevel="0" collapsed="false">
      <c r="A6" s="14" t="s">
        <v>78</v>
      </c>
      <c r="B6" s="15" t="n">
        <v>46397</v>
      </c>
      <c r="C6" s="16" t="s">
        <v>79</v>
      </c>
      <c r="D6" s="17" t="s">
        <v>80</v>
      </c>
      <c r="E6" s="14" t="s">
        <v>81</v>
      </c>
      <c r="F6" s="14" t="s">
        <v>82</v>
      </c>
      <c r="G6" s="18" t="n">
        <v>3</v>
      </c>
      <c r="H6" s="14"/>
      <c r="I6" s="18"/>
      <c r="J6" s="14"/>
      <c r="K6" s="18"/>
      <c r="L6" s="19" t="n">
        <f aca="false">IF(AND(F6="",H6="",J6=""),"",IFERROR(G6*VLOOKUP(F6,'Batch Capacity'!$A$6:$C$40,3,FALSE()),0)+IFERROR(I6*VLOOKUP(H6,'Batch Capacity'!$A$6:$C$40,3,FALSE()),0)+IFERROR(K6*VLOOKUP(J6,'Batch Capacity'!$A$6:$C$40,3,FALSE()),0))</f>
        <v>78</v>
      </c>
      <c r="M6" s="20"/>
      <c r="N6" s="19" t="n">
        <f aca="false">IF(L6="","",L6+N(M6))</f>
        <v>78</v>
      </c>
      <c r="O6" s="18" t="s">
        <v>72</v>
      </c>
      <c r="P6" s="20" t="n">
        <v>40</v>
      </c>
      <c r="Q6" s="14" t="s">
        <v>78</v>
      </c>
      <c r="R6" s="18" t="s">
        <v>73</v>
      </c>
      <c r="S6" s="18" t="s">
        <v>73</v>
      </c>
      <c r="T6" s="19" t="n">
        <f aca="false">IF(N6="","",IF(OR(S6="Y",Y6="Cancelled"),0,N6-IF(AND(O6="Y",R6="Y"),N(P6),0)))</f>
        <v>78</v>
      </c>
      <c r="U6" s="18" t="s">
        <v>74</v>
      </c>
      <c r="V6" s="15" t="n">
        <v>46417</v>
      </c>
      <c r="W6" s="14" t="s">
        <v>75</v>
      </c>
      <c r="X6" s="21" t="str">
        <f aca="false">IF(OR(V6="",W6=""),"",IF(Y6="Cancelled","-",IF(COUNTIFS('Pickup Slots'!$A$6:$A$205,V6,'Pickup Slots'!$B$6:$B$205,W6)=0,"Slot not set up",IF(COUNTIFS($V$5:$V$304,V6,$W$5:$W$304,W6,$Y$5:$Y$304,"&lt;&gt;Cancelled")&gt;SUMIFS('Pickup Slots'!$C$6:$C$205,'Pickup Slots'!$A$6:$A$205,V6,'Pickup Slots'!$B$6:$B$205,W6),"DOUBLE-BOOKED","OK"))))</f>
        <v>DOUBLE-BOOKED</v>
      </c>
      <c r="Y6" s="14" t="s">
        <v>83</v>
      </c>
      <c r="Z6" s="16" t="s">
        <v>84</v>
      </c>
    </row>
    <row r="7" customFormat="false" ht="35.05" hidden="false" customHeight="false" outlineLevel="0" collapsed="false">
      <c r="A7" s="14" t="s">
        <v>85</v>
      </c>
      <c r="B7" s="15" t="n">
        <v>46398</v>
      </c>
      <c r="C7" s="16" t="s">
        <v>86</v>
      </c>
      <c r="D7" s="17" t="s">
        <v>87</v>
      </c>
      <c r="E7" s="14" t="s">
        <v>88</v>
      </c>
      <c r="F7" s="14" t="s">
        <v>71</v>
      </c>
      <c r="G7" s="18" t="n">
        <v>4</v>
      </c>
      <c r="H7" s="14" t="s">
        <v>89</v>
      </c>
      <c r="I7" s="18" t="n">
        <v>2</v>
      </c>
      <c r="J7" s="14"/>
      <c r="K7" s="18"/>
      <c r="L7" s="19" t="n">
        <f aca="false">IF(AND(F7="",H7="",J7=""),"",IFERROR(G7*VLOOKUP(F7,'Batch Capacity'!$A$6:$C$40,3,FALSE()),0)+IFERROR(I7*VLOOKUP(H7,'Batch Capacity'!$A$6:$C$40,3,FALSE()),0)+IFERROR(K7*VLOOKUP(J7,'Batch Capacity'!$A$6:$C$40,3,FALSE()),0))</f>
        <v>156</v>
      </c>
      <c r="M7" s="20" t="n">
        <v>8</v>
      </c>
      <c r="N7" s="19" t="n">
        <f aca="false">IF(L7="","",L7+N(M7))</f>
        <v>164</v>
      </c>
      <c r="O7" s="18" t="s">
        <v>72</v>
      </c>
      <c r="P7" s="20" t="n">
        <v>80</v>
      </c>
      <c r="Q7" s="14" t="s">
        <v>85</v>
      </c>
      <c r="R7" s="18" t="s">
        <v>72</v>
      </c>
      <c r="S7" s="18" t="s">
        <v>73</v>
      </c>
      <c r="T7" s="19" t="n">
        <f aca="false">IF(N7="","",IF(OR(S7="Y",Y7="Cancelled"),0,N7-IF(AND(O7="Y",R7="Y"),N(P7),0)))</f>
        <v>84</v>
      </c>
      <c r="U7" s="18" t="s">
        <v>90</v>
      </c>
      <c r="V7" s="15" t="n">
        <v>46417</v>
      </c>
      <c r="W7" s="14" t="s">
        <v>75</v>
      </c>
      <c r="X7" s="21" t="str">
        <f aca="false">IF(OR(V7="",W7=""),"",IF(Y7="Cancelled","-",IF(COUNTIFS('Pickup Slots'!$A$6:$A$205,V7,'Pickup Slots'!$B$6:$B$205,W7)=0,"Slot not set up",IF(COUNTIFS($V$5:$V$304,V7,$W$5:$W$304,W7,$Y$5:$Y$304,"&lt;&gt;Cancelled")&gt;SUMIFS('Pickup Slots'!$C$6:$C$205,'Pickup Slots'!$A$6:$A$205,V7,'Pickup Slots'!$B$6:$B$205,W7),"DOUBLE-BOOKED","OK"))))</f>
        <v>DOUBLE-BOOKED</v>
      </c>
      <c r="Y7" s="14" t="s">
        <v>76</v>
      </c>
      <c r="Z7" s="16" t="s">
        <v>91</v>
      </c>
    </row>
    <row r="8" customFormat="false" ht="35.05" hidden="false" customHeight="false" outlineLevel="0" collapsed="false">
      <c r="A8" s="14" t="s">
        <v>92</v>
      </c>
      <c r="B8" s="15" t="n">
        <v>46399</v>
      </c>
      <c r="C8" s="16" t="s">
        <v>93</v>
      </c>
      <c r="D8" s="17" t="s">
        <v>94</v>
      </c>
      <c r="E8" s="14" t="s">
        <v>95</v>
      </c>
      <c r="F8" s="14" t="s">
        <v>70</v>
      </c>
      <c r="G8" s="18" t="n">
        <v>1</v>
      </c>
      <c r="H8" s="14" t="s">
        <v>82</v>
      </c>
      <c r="I8" s="18" t="n">
        <v>1</v>
      </c>
      <c r="J8" s="14" t="s">
        <v>89</v>
      </c>
      <c r="K8" s="18" t="n">
        <v>1</v>
      </c>
      <c r="L8" s="19" t="n">
        <f aca="false">IF(AND(F8="",H8="",J8=""),"",IFERROR(G8*VLOOKUP(F8,'Batch Capacity'!$A$6:$C$40,3,FALSE()),0)+IFERROR(I8*VLOOKUP(H8,'Batch Capacity'!$A$6:$C$40,3,FALSE()),0)+IFERROR(K8*VLOOKUP(J8,'Batch Capacity'!$A$6:$C$40,3,FALSE()),0))</f>
        <v>86</v>
      </c>
      <c r="M8" s="20"/>
      <c r="N8" s="19" t="n">
        <f aca="false">IF(L8="","",L8+N(M8))</f>
        <v>86</v>
      </c>
      <c r="O8" s="18" t="s">
        <v>72</v>
      </c>
      <c r="P8" s="20" t="n">
        <v>40</v>
      </c>
      <c r="Q8" s="14" t="s">
        <v>92</v>
      </c>
      <c r="R8" s="18" t="s">
        <v>72</v>
      </c>
      <c r="S8" s="18" t="s">
        <v>72</v>
      </c>
      <c r="T8" s="19" t="n">
        <f aca="false">IF(N8="","",IF(OR(S8="Y",Y8="Cancelled"),0,N8-IF(AND(O8="Y",R8="Y"),N(P8),0)))</f>
        <v>0</v>
      </c>
      <c r="U8" s="18" t="s">
        <v>74</v>
      </c>
      <c r="V8" s="15" t="n">
        <v>46421</v>
      </c>
      <c r="W8" s="14" t="s">
        <v>96</v>
      </c>
      <c r="X8" s="21" t="str">
        <f aca="false">IF(OR(V8="",W8=""),"",IF(Y8="Cancelled","-",IF(COUNTIFS('Pickup Slots'!$A$6:$A$205,V8,'Pickup Slots'!$B$6:$B$205,W8)=0,"Slot not set up",IF(COUNTIFS($V$5:$V$304,V8,$W$5:$W$304,W8,$Y$5:$Y$304,"&lt;&gt;Cancelled")&gt;SUMIFS('Pickup Slots'!$C$6:$C$205,'Pickup Slots'!$A$6:$A$205,V8,'Pickup Slots'!$B$6:$B$205,W8),"DOUBLE-BOOKED","OK"))))</f>
        <v>OK</v>
      </c>
      <c r="Y8" s="14" t="s">
        <v>97</v>
      </c>
      <c r="Z8" s="16" t="s">
        <v>98</v>
      </c>
    </row>
    <row r="9" customFormat="false" ht="23.85" hidden="false" customHeight="false" outlineLevel="0" collapsed="false">
      <c r="A9" s="14" t="s">
        <v>99</v>
      </c>
      <c r="B9" s="15" t="n">
        <v>46399</v>
      </c>
      <c r="C9" s="16" t="s">
        <v>100</v>
      </c>
      <c r="D9" s="17" t="s">
        <v>101</v>
      </c>
      <c r="E9" s="14" t="s">
        <v>69</v>
      </c>
      <c r="F9" s="14" t="s">
        <v>70</v>
      </c>
      <c r="G9" s="18" t="n">
        <v>5</v>
      </c>
      <c r="H9" s="14"/>
      <c r="I9" s="18"/>
      <c r="J9" s="14"/>
      <c r="K9" s="18"/>
      <c r="L9" s="19" t="n">
        <f aca="false">IF(AND(F9="",H9="",J9=""),"",IFERROR(G9*VLOOKUP(F9,'Batch Capacity'!$A$6:$C$40,3,FALSE()),0)+IFERROR(I9*VLOOKUP(H9,'Batch Capacity'!$A$6:$C$40,3,FALSE()),0)+IFERROR(K9*VLOOKUP(J9,'Batch Capacity'!$A$6:$C$40,3,FALSE()),0))</f>
        <v>190</v>
      </c>
      <c r="M9" s="20"/>
      <c r="N9" s="19" t="n">
        <f aca="false">IF(L9="","",L9+N(M9))</f>
        <v>190</v>
      </c>
      <c r="O9" s="18" t="s">
        <v>73</v>
      </c>
      <c r="P9" s="20"/>
      <c r="Q9" s="14"/>
      <c r="R9" s="18"/>
      <c r="S9" s="18"/>
      <c r="T9" s="19" t="n">
        <f aca="false">IF(N9="","",IF(OR(S9="Y",Y9="Cancelled"),0,N9-IF(AND(O9="Y",R9="Y"),N(P9),0)))</f>
        <v>0</v>
      </c>
      <c r="U9" s="18" t="s">
        <v>74</v>
      </c>
      <c r="V9" s="15" t="n">
        <v>46419</v>
      </c>
      <c r="W9" s="14" t="s">
        <v>102</v>
      </c>
      <c r="X9" s="21" t="str">
        <f aca="false">IF(OR(V9="",W9=""),"",IF(Y9="Cancelled","-",IF(COUNTIFS('Pickup Slots'!$A$6:$A$205,V9,'Pickup Slots'!$B$6:$B$205,W9)=0,"Slot not set up",IF(COUNTIFS($V$5:$V$304,V9,$W$5:$W$304,W9,$Y$5:$Y$304,"&lt;&gt;Cancelled")&gt;SUMIFS('Pickup Slots'!$C$6:$C$205,'Pickup Slots'!$A$6:$A$205,V9,'Pickup Slots'!$B$6:$B$205,W9),"DOUBLE-BOOKED","OK"))))</f>
        <v>-</v>
      </c>
      <c r="Y9" s="14" t="s">
        <v>103</v>
      </c>
      <c r="Z9" s="16" t="s">
        <v>104</v>
      </c>
    </row>
    <row r="10" customFormat="false" ht="15" hidden="false" customHeight="false" outlineLevel="0" collapsed="false">
      <c r="A10" s="14"/>
      <c r="B10" s="15"/>
      <c r="C10" s="16"/>
      <c r="D10" s="17"/>
      <c r="E10" s="14"/>
      <c r="F10" s="14"/>
      <c r="G10" s="18"/>
      <c r="H10" s="14"/>
      <c r="I10" s="18"/>
      <c r="J10" s="14"/>
      <c r="K10" s="18"/>
      <c r="L10" s="19" t="str">
        <f aca="false">IF(AND(F10="",H10="",J10=""),"",IFERROR(G10*VLOOKUP(F10,'Batch Capacity'!$A$6:$C$40,3,FALSE()),0)+IFERROR(I10*VLOOKUP(H10,'Batch Capacity'!$A$6:$C$40,3,FALSE()),0)+IFERROR(K10*VLOOKUP(J10,'Batch Capacity'!$A$6:$C$40,3,FALSE()),0))</f>
        <v/>
      </c>
      <c r="M10" s="20"/>
      <c r="N10" s="19" t="str">
        <f aca="false">IF(L10="","",L10+N(M10))</f>
        <v/>
      </c>
      <c r="O10" s="18"/>
      <c r="P10" s="20"/>
      <c r="Q10" s="14"/>
      <c r="R10" s="18"/>
      <c r="S10" s="18"/>
      <c r="T10" s="19" t="str">
        <f aca="false">IF(N10="","",IF(OR(S10="Y",Y10="Cancelled"),0,N10-IF(AND(O10="Y",R10="Y"),N(P10),0)))</f>
        <v/>
      </c>
      <c r="U10" s="18"/>
      <c r="V10" s="15"/>
      <c r="W10" s="14"/>
      <c r="X10" s="21" t="str">
        <f aca="false">IF(OR(V10="",W10=""),"",IF(Y10="Cancelled","-",IF(COUNTIFS('Pickup Slots'!$A$6:$A$205,V10,'Pickup Slots'!$B$6:$B$205,W10)=0,"Slot not set up",IF(COUNTIFS($V$5:$V$304,V10,$W$5:$W$304,W10,$Y$5:$Y$304,"&lt;&gt;Cancelled")&gt;SUMIFS('Pickup Slots'!$C$6:$C$205,'Pickup Slots'!$A$6:$A$205,V10,'Pickup Slots'!$B$6:$B$205,W10),"DOUBLE-BOOKED","OK"))))</f>
        <v/>
      </c>
      <c r="Y10" s="14"/>
      <c r="Z10" s="16"/>
    </row>
    <row r="11" customFormat="false" ht="15" hidden="false" customHeight="false" outlineLevel="0" collapsed="false">
      <c r="A11" s="14"/>
      <c r="B11" s="15"/>
      <c r="C11" s="16"/>
      <c r="D11" s="17"/>
      <c r="E11" s="14"/>
      <c r="F11" s="14"/>
      <c r="G11" s="18"/>
      <c r="H11" s="14"/>
      <c r="I11" s="18"/>
      <c r="J11" s="14"/>
      <c r="K11" s="18"/>
      <c r="L11" s="19" t="str">
        <f aca="false">IF(AND(F11="",H11="",J11=""),"",IFERROR(G11*VLOOKUP(F11,'Batch Capacity'!$A$6:$C$40,3,FALSE()),0)+IFERROR(I11*VLOOKUP(H11,'Batch Capacity'!$A$6:$C$40,3,FALSE()),0)+IFERROR(K11*VLOOKUP(J11,'Batch Capacity'!$A$6:$C$40,3,FALSE()),0))</f>
        <v/>
      </c>
      <c r="M11" s="20"/>
      <c r="N11" s="19" t="str">
        <f aca="false">IF(L11="","",L11+N(M11))</f>
        <v/>
      </c>
      <c r="O11" s="18"/>
      <c r="P11" s="20"/>
      <c r="Q11" s="14"/>
      <c r="R11" s="18"/>
      <c r="S11" s="18"/>
      <c r="T11" s="19" t="str">
        <f aca="false">IF(N11="","",IF(OR(S11="Y",Y11="Cancelled"),0,N11-IF(AND(O11="Y",R11="Y"),N(P11),0)))</f>
        <v/>
      </c>
      <c r="U11" s="18"/>
      <c r="V11" s="15"/>
      <c r="W11" s="14"/>
      <c r="X11" s="21" t="str">
        <f aca="false">IF(OR(V11="",W11=""),"",IF(Y11="Cancelled","-",IF(COUNTIFS('Pickup Slots'!$A$6:$A$205,V11,'Pickup Slots'!$B$6:$B$205,W11)=0,"Slot not set up",IF(COUNTIFS($V$5:$V$304,V11,$W$5:$W$304,W11,$Y$5:$Y$304,"&lt;&gt;Cancelled")&gt;SUMIFS('Pickup Slots'!$C$6:$C$205,'Pickup Slots'!$A$6:$A$205,V11,'Pickup Slots'!$B$6:$B$205,W11),"DOUBLE-BOOKED","OK"))))</f>
        <v/>
      </c>
      <c r="Y11" s="14"/>
      <c r="Z11" s="16"/>
    </row>
    <row r="12" customFormat="false" ht="15" hidden="false" customHeight="false" outlineLevel="0" collapsed="false">
      <c r="A12" s="14"/>
      <c r="B12" s="15"/>
      <c r="C12" s="16"/>
      <c r="D12" s="17"/>
      <c r="E12" s="14"/>
      <c r="F12" s="14"/>
      <c r="G12" s="18"/>
      <c r="H12" s="14"/>
      <c r="I12" s="18"/>
      <c r="J12" s="14"/>
      <c r="K12" s="18"/>
      <c r="L12" s="19" t="str">
        <f aca="false">IF(AND(F12="",H12="",J12=""),"",IFERROR(G12*VLOOKUP(F12,'Batch Capacity'!$A$6:$C$40,3,FALSE()),0)+IFERROR(I12*VLOOKUP(H12,'Batch Capacity'!$A$6:$C$40,3,FALSE()),0)+IFERROR(K12*VLOOKUP(J12,'Batch Capacity'!$A$6:$C$40,3,FALSE()),0))</f>
        <v/>
      </c>
      <c r="M12" s="20"/>
      <c r="N12" s="19" t="str">
        <f aca="false">IF(L12="","",L12+N(M12))</f>
        <v/>
      </c>
      <c r="O12" s="18"/>
      <c r="P12" s="20"/>
      <c r="Q12" s="14"/>
      <c r="R12" s="18"/>
      <c r="S12" s="18"/>
      <c r="T12" s="19" t="str">
        <f aca="false">IF(N12="","",IF(OR(S12="Y",Y12="Cancelled"),0,N12-IF(AND(O12="Y",R12="Y"),N(P12),0)))</f>
        <v/>
      </c>
      <c r="U12" s="18"/>
      <c r="V12" s="15"/>
      <c r="W12" s="14"/>
      <c r="X12" s="21" t="str">
        <f aca="false">IF(OR(V12="",W12=""),"",IF(Y12="Cancelled","-",IF(COUNTIFS('Pickup Slots'!$A$6:$A$205,V12,'Pickup Slots'!$B$6:$B$205,W12)=0,"Slot not set up",IF(COUNTIFS($V$5:$V$304,V12,$W$5:$W$304,W12,$Y$5:$Y$304,"&lt;&gt;Cancelled")&gt;SUMIFS('Pickup Slots'!$C$6:$C$205,'Pickup Slots'!$A$6:$A$205,V12,'Pickup Slots'!$B$6:$B$205,W12),"DOUBLE-BOOKED","OK"))))</f>
        <v/>
      </c>
      <c r="Y12" s="14"/>
      <c r="Z12" s="16"/>
    </row>
    <row r="13" customFormat="false" ht="15" hidden="false" customHeight="false" outlineLevel="0" collapsed="false">
      <c r="A13" s="14"/>
      <c r="B13" s="15"/>
      <c r="C13" s="16"/>
      <c r="D13" s="17"/>
      <c r="E13" s="14"/>
      <c r="F13" s="14"/>
      <c r="G13" s="18"/>
      <c r="H13" s="14"/>
      <c r="I13" s="18"/>
      <c r="J13" s="14"/>
      <c r="K13" s="18"/>
      <c r="L13" s="19" t="str">
        <f aca="false">IF(AND(F13="",H13="",J13=""),"",IFERROR(G13*VLOOKUP(F13,'Batch Capacity'!$A$6:$C$40,3,FALSE()),0)+IFERROR(I13*VLOOKUP(H13,'Batch Capacity'!$A$6:$C$40,3,FALSE()),0)+IFERROR(K13*VLOOKUP(J13,'Batch Capacity'!$A$6:$C$40,3,FALSE()),0))</f>
        <v/>
      </c>
      <c r="M13" s="20"/>
      <c r="N13" s="19" t="str">
        <f aca="false">IF(L13="","",L13+N(M13))</f>
        <v/>
      </c>
      <c r="O13" s="18"/>
      <c r="P13" s="20"/>
      <c r="Q13" s="14"/>
      <c r="R13" s="18"/>
      <c r="S13" s="18"/>
      <c r="T13" s="19" t="str">
        <f aca="false">IF(N13="","",IF(OR(S13="Y",Y13="Cancelled"),0,N13-IF(AND(O13="Y",R13="Y"),N(P13),0)))</f>
        <v/>
      </c>
      <c r="U13" s="18"/>
      <c r="V13" s="15"/>
      <c r="W13" s="14"/>
      <c r="X13" s="21" t="str">
        <f aca="false">IF(OR(V13="",W13=""),"",IF(Y13="Cancelled","-",IF(COUNTIFS('Pickup Slots'!$A$6:$A$205,V13,'Pickup Slots'!$B$6:$B$205,W13)=0,"Slot not set up",IF(COUNTIFS($V$5:$V$304,V13,$W$5:$W$304,W13,$Y$5:$Y$304,"&lt;&gt;Cancelled")&gt;SUMIFS('Pickup Slots'!$C$6:$C$205,'Pickup Slots'!$A$6:$A$205,V13,'Pickup Slots'!$B$6:$B$205,W13),"DOUBLE-BOOKED","OK"))))</f>
        <v/>
      </c>
      <c r="Y13" s="14"/>
      <c r="Z13" s="16"/>
    </row>
    <row r="14" customFormat="false" ht="15" hidden="false" customHeight="false" outlineLevel="0" collapsed="false">
      <c r="A14" s="14"/>
      <c r="B14" s="15"/>
      <c r="C14" s="16"/>
      <c r="D14" s="17"/>
      <c r="E14" s="14"/>
      <c r="F14" s="14"/>
      <c r="G14" s="18"/>
      <c r="H14" s="14"/>
      <c r="I14" s="18"/>
      <c r="J14" s="14"/>
      <c r="K14" s="18"/>
      <c r="L14" s="19" t="str">
        <f aca="false">IF(AND(F14="",H14="",J14=""),"",IFERROR(G14*VLOOKUP(F14,'Batch Capacity'!$A$6:$C$40,3,FALSE()),0)+IFERROR(I14*VLOOKUP(H14,'Batch Capacity'!$A$6:$C$40,3,FALSE()),0)+IFERROR(K14*VLOOKUP(J14,'Batch Capacity'!$A$6:$C$40,3,FALSE()),0))</f>
        <v/>
      </c>
      <c r="M14" s="20"/>
      <c r="N14" s="19" t="str">
        <f aca="false">IF(L14="","",L14+N(M14))</f>
        <v/>
      </c>
      <c r="O14" s="18"/>
      <c r="P14" s="20"/>
      <c r="Q14" s="14"/>
      <c r="R14" s="18"/>
      <c r="S14" s="18"/>
      <c r="T14" s="19" t="str">
        <f aca="false">IF(N14="","",IF(OR(S14="Y",Y14="Cancelled"),0,N14-IF(AND(O14="Y",R14="Y"),N(P14),0)))</f>
        <v/>
      </c>
      <c r="U14" s="18"/>
      <c r="V14" s="15"/>
      <c r="W14" s="14"/>
      <c r="X14" s="21" t="str">
        <f aca="false">IF(OR(V14="",W14=""),"",IF(Y14="Cancelled","-",IF(COUNTIFS('Pickup Slots'!$A$6:$A$205,V14,'Pickup Slots'!$B$6:$B$205,W14)=0,"Slot not set up",IF(COUNTIFS($V$5:$V$304,V14,$W$5:$W$304,W14,$Y$5:$Y$304,"&lt;&gt;Cancelled")&gt;SUMIFS('Pickup Slots'!$C$6:$C$205,'Pickup Slots'!$A$6:$A$205,V14,'Pickup Slots'!$B$6:$B$205,W14),"DOUBLE-BOOKED","OK"))))</f>
        <v/>
      </c>
      <c r="Y14" s="14"/>
      <c r="Z14" s="16"/>
    </row>
    <row r="15" customFormat="false" ht="15" hidden="false" customHeight="false" outlineLevel="0" collapsed="false">
      <c r="A15" s="14"/>
      <c r="B15" s="15"/>
      <c r="C15" s="16"/>
      <c r="D15" s="17"/>
      <c r="E15" s="14"/>
      <c r="F15" s="14"/>
      <c r="G15" s="18"/>
      <c r="H15" s="14"/>
      <c r="I15" s="18"/>
      <c r="J15" s="14"/>
      <c r="K15" s="18"/>
      <c r="L15" s="19" t="str">
        <f aca="false">IF(AND(F15="",H15="",J15=""),"",IFERROR(G15*VLOOKUP(F15,'Batch Capacity'!$A$6:$C$40,3,FALSE()),0)+IFERROR(I15*VLOOKUP(H15,'Batch Capacity'!$A$6:$C$40,3,FALSE()),0)+IFERROR(K15*VLOOKUP(J15,'Batch Capacity'!$A$6:$C$40,3,FALSE()),0))</f>
        <v/>
      </c>
      <c r="M15" s="20"/>
      <c r="N15" s="19" t="str">
        <f aca="false">IF(L15="","",L15+N(M15))</f>
        <v/>
      </c>
      <c r="O15" s="18"/>
      <c r="P15" s="20"/>
      <c r="Q15" s="14"/>
      <c r="R15" s="18"/>
      <c r="S15" s="18"/>
      <c r="T15" s="19" t="str">
        <f aca="false">IF(N15="","",IF(OR(S15="Y",Y15="Cancelled"),0,N15-IF(AND(O15="Y",R15="Y"),N(P15),0)))</f>
        <v/>
      </c>
      <c r="U15" s="18"/>
      <c r="V15" s="15"/>
      <c r="W15" s="14"/>
      <c r="X15" s="21" t="str">
        <f aca="false">IF(OR(V15="",W15=""),"",IF(Y15="Cancelled","-",IF(COUNTIFS('Pickup Slots'!$A$6:$A$205,V15,'Pickup Slots'!$B$6:$B$205,W15)=0,"Slot not set up",IF(COUNTIFS($V$5:$V$304,V15,$W$5:$W$304,W15,$Y$5:$Y$304,"&lt;&gt;Cancelled")&gt;SUMIFS('Pickup Slots'!$C$6:$C$205,'Pickup Slots'!$A$6:$A$205,V15,'Pickup Slots'!$B$6:$B$205,W15),"DOUBLE-BOOKED","OK"))))</f>
        <v/>
      </c>
      <c r="Y15" s="14"/>
      <c r="Z15" s="16"/>
    </row>
    <row r="16" customFormat="false" ht="15" hidden="false" customHeight="false" outlineLevel="0" collapsed="false">
      <c r="A16" s="14"/>
      <c r="B16" s="15"/>
      <c r="C16" s="16"/>
      <c r="D16" s="17"/>
      <c r="E16" s="14"/>
      <c r="F16" s="14"/>
      <c r="G16" s="18"/>
      <c r="H16" s="14"/>
      <c r="I16" s="18"/>
      <c r="J16" s="14"/>
      <c r="K16" s="18"/>
      <c r="L16" s="19" t="str">
        <f aca="false">IF(AND(F16="",H16="",J16=""),"",IFERROR(G16*VLOOKUP(F16,'Batch Capacity'!$A$6:$C$40,3,FALSE()),0)+IFERROR(I16*VLOOKUP(H16,'Batch Capacity'!$A$6:$C$40,3,FALSE()),0)+IFERROR(K16*VLOOKUP(J16,'Batch Capacity'!$A$6:$C$40,3,FALSE()),0))</f>
        <v/>
      </c>
      <c r="M16" s="20"/>
      <c r="N16" s="19" t="str">
        <f aca="false">IF(L16="","",L16+N(M16))</f>
        <v/>
      </c>
      <c r="O16" s="18"/>
      <c r="P16" s="20"/>
      <c r="Q16" s="14"/>
      <c r="R16" s="18"/>
      <c r="S16" s="18"/>
      <c r="T16" s="19" t="str">
        <f aca="false">IF(N16="","",IF(OR(S16="Y",Y16="Cancelled"),0,N16-IF(AND(O16="Y",R16="Y"),N(P16),0)))</f>
        <v/>
      </c>
      <c r="U16" s="18"/>
      <c r="V16" s="15"/>
      <c r="W16" s="14"/>
      <c r="X16" s="21" t="str">
        <f aca="false">IF(OR(V16="",W16=""),"",IF(Y16="Cancelled","-",IF(COUNTIFS('Pickup Slots'!$A$6:$A$205,V16,'Pickup Slots'!$B$6:$B$205,W16)=0,"Slot not set up",IF(COUNTIFS($V$5:$V$304,V16,$W$5:$W$304,W16,$Y$5:$Y$304,"&lt;&gt;Cancelled")&gt;SUMIFS('Pickup Slots'!$C$6:$C$205,'Pickup Slots'!$A$6:$A$205,V16,'Pickup Slots'!$B$6:$B$205,W16),"DOUBLE-BOOKED","OK"))))</f>
        <v/>
      </c>
      <c r="Y16" s="14"/>
      <c r="Z16" s="16"/>
    </row>
    <row r="17" customFormat="false" ht="15" hidden="false" customHeight="false" outlineLevel="0" collapsed="false">
      <c r="A17" s="14"/>
      <c r="B17" s="15"/>
      <c r="C17" s="16"/>
      <c r="D17" s="17"/>
      <c r="E17" s="14"/>
      <c r="F17" s="14"/>
      <c r="G17" s="18"/>
      <c r="H17" s="14"/>
      <c r="I17" s="18"/>
      <c r="J17" s="14"/>
      <c r="K17" s="18"/>
      <c r="L17" s="19" t="str">
        <f aca="false">IF(AND(F17="",H17="",J17=""),"",IFERROR(G17*VLOOKUP(F17,'Batch Capacity'!$A$6:$C$40,3,FALSE()),0)+IFERROR(I17*VLOOKUP(H17,'Batch Capacity'!$A$6:$C$40,3,FALSE()),0)+IFERROR(K17*VLOOKUP(J17,'Batch Capacity'!$A$6:$C$40,3,FALSE()),0))</f>
        <v/>
      </c>
      <c r="M17" s="20"/>
      <c r="N17" s="19" t="str">
        <f aca="false">IF(L17="","",L17+N(M17))</f>
        <v/>
      </c>
      <c r="O17" s="18"/>
      <c r="P17" s="20"/>
      <c r="Q17" s="14"/>
      <c r="R17" s="18"/>
      <c r="S17" s="18"/>
      <c r="T17" s="19" t="str">
        <f aca="false">IF(N17="","",IF(OR(S17="Y",Y17="Cancelled"),0,N17-IF(AND(O17="Y",R17="Y"),N(P17),0)))</f>
        <v/>
      </c>
      <c r="U17" s="18"/>
      <c r="V17" s="15"/>
      <c r="W17" s="14"/>
      <c r="X17" s="21" t="str">
        <f aca="false">IF(OR(V17="",W17=""),"",IF(Y17="Cancelled","-",IF(COUNTIFS('Pickup Slots'!$A$6:$A$205,V17,'Pickup Slots'!$B$6:$B$205,W17)=0,"Slot not set up",IF(COUNTIFS($V$5:$V$304,V17,$W$5:$W$304,W17,$Y$5:$Y$304,"&lt;&gt;Cancelled")&gt;SUMIFS('Pickup Slots'!$C$6:$C$205,'Pickup Slots'!$A$6:$A$205,V17,'Pickup Slots'!$B$6:$B$205,W17),"DOUBLE-BOOKED","OK"))))</f>
        <v/>
      </c>
      <c r="Y17" s="14"/>
      <c r="Z17" s="16"/>
    </row>
    <row r="18" customFormat="false" ht="15" hidden="false" customHeight="false" outlineLevel="0" collapsed="false">
      <c r="A18" s="14"/>
      <c r="B18" s="15"/>
      <c r="C18" s="16"/>
      <c r="D18" s="17"/>
      <c r="E18" s="14"/>
      <c r="F18" s="14"/>
      <c r="G18" s="18"/>
      <c r="H18" s="14"/>
      <c r="I18" s="18"/>
      <c r="J18" s="14"/>
      <c r="K18" s="18"/>
      <c r="L18" s="19" t="str">
        <f aca="false">IF(AND(F18="",H18="",J18=""),"",IFERROR(G18*VLOOKUP(F18,'Batch Capacity'!$A$6:$C$40,3,FALSE()),0)+IFERROR(I18*VLOOKUP(H18,'Batch Capacity'!$A$6:$C$40,3,FALSE()),0)+IFERROR(K18*VLOOKUP(J18,'Batch Capacity'!$A$6:$C$40,3,FALSE()),0))</f>
        <v/>
      </c>
      <c r="M18" s="20"/>
      <c r="N18" s="19" t="str">
        <f aca="false">IF(L18="","",L18+N(M18))</f>
        <v/>
      </c>
      <c r="O18" s="18"/>
      <c r="P18" s="20"/>
      <c r="Q18" s="14"/>
      <c r="R18" s="18"/>
      <c r="S18" s="18"/>
      <c r="T18" s="19" t="str">
        <f aca="false">IF(N18="","",IF(OR(S18="Y",Y18="Cancelled"),0,N18-IF(AND(O18="Y",R18="Y"),N(P18),0)))</f>
        <v/>
      </c>
      <c r="U18" s="18"/>
      <c r="V18" s="15"/>
      <c r="W18" s="14"/>
      <c r="X18" s="21" t="str">
        <f aca="false">IF(OR(V18="",W18=""),"",IF(Y18="Cancelled","-",IF(COUNTIFS('Pickup Slots'!$A$6:$A$205,V18,'Pickup Slots'!$B$6:$B$205,W18)=0,"Slot not set up",IF(COUNTIFS($V$5:$V$304,V18,$W$5:$W$304,W18,$Y$5:$Y$304,"&lt;&gt;Cancelled")&gt;SUMIFS('Pickup Slots'!$C$6:$C$205,'Pickup Slots'!$A$6:$A$205,V18,'Pickup Slots'!$B$6:$B$205,W18),"DOUBLE-BOOKED","OK"))))</f>
        <v/>
      </c>
      <c r="Y18" s="14"/>
      <c r="Z18" s="16"/>
    </row>
    <row r="19" customFormat="false" ht="15" hidden="false" customHeight="false" outlineLevel="0" collapsed="false">
      <c r="A19" s="14"/>
      <c r="B19" s="15"/>
      <c r="C19" s="16"/>
      <c r="D19" s="17"/>
      <c r="E19" s="14"/>
      <c r="F19" s="14"/>
      <c r="G19" s="18"/>
      <c r="H19" s="14"/>
      <c r="I19" s="18"/>
      <c r="J19" s="14"/>
      <c r="K19" s="18"/>
      <c r="L19" s="19" t="str">
        <f aca="false">IF(AND(F19="",H19="",J19=""),"",IFERROR(G19*VLOOKUP(F19,'Batch Capacity'!$A$6:$C$40,3,FALSE()),0)+IFERROR(I19*VLOOKUP(H19,'Batch Capacity'!$A$6:$C$40,3,FALSE()),0)+IFERROR(K19*VLOOKUP(J19,'Batch Capacity'!$A$6:$C$40,3,FALSE()),0))</f>
        <v/>
      </c>
      <c r="M19" s="20"/>
      <c r="N19" s="19" t="str">
        <f aca="false">IF(L19="","",L19+N(M19))</f>
        <v/>
      </c>
      <c r="O19" s="18"/>
      <c r="P19" s="20"/>
      <c r="Q19" s="14"/>
      <c r="R19" s="18"/>
      <c r="S19" s="18"/>
      <c r="T19" s="19" t="str">
        <f aca="false">IF(N19="","",IF(OR(S19="Y",Y19="Cancelled"),0,N19-IF(AND(O19="Y",R19="Y"),N(P19),0)))</f>
        <v/>
      </c>
      <c r="U19" s="18"/>
      <c r="V19" s="15"/>
      <c r="W19" s="14"/>
      <c r="X19" s="21" t="str">
        <f aca="false">IF(OR(V19="",W19=""),"",IF(Y19="Cancelled","-",IF(COUNTIFS('Pickup Slots'!$A$6:$A$205,V19,'Pickup Slots'!$B$6:$B$205,W19)=0,"Slot not set up",IF(COUNTIFS($V$5:$V$304,V19,$W$5:$W$304,W19,$Y$5:$Y$304,"&lt;&gt;Cancelled")&gt;SUMIFS('Pickup Slots'!$C$6:$C$205,'Pickup Slots'!$A$6:$A$205,V19,'Pickup Slots'!$B$6:$B$205,W19),"DOUBLE-BOOKED","OK"))))</f>
        <v/>
      </c>
      <c r="Y19" s="14"/>
      <c r="Z19" s="16"/>
    </row>
    <row r="20" customFormat="false" ht="15" hidden="false" customHeight="false" outlineLevel="0" collapsed="false">
      <c r="A20" s="14"/>
      <c r="B20" s="15"/>
      <c r="C20" s="16"/>
      <c r="D20" s="17"/>
      <c r="E20" s="14"/>
      <c r="F20" s="14"/>
      <c r="G20" s="18"/>
      <c r="H20" s="14"/>
      <c r="I20" s="18"/>
      <c r="J20" s="14"/>
      <c r="K20" s="18"/>
      <c r="L20" s="19" t="str">
        <f aca="false">IF(AND(F20="",H20="",J20=""),"",IFERROR(G20*VLOOKUP(F20,'Batch Capacity'!$A$6:$C$40,3,FALSE()),0)+IFERROR(I20*VLOOKUP(H20,'Batch Capacity'!$A$6:$C$40,3,FALSE()),0)+IFERROR(K20*VLOOKUP(J20,'Batch Capacity'!$A$6:$C$40,3,FALSE()),0))</f>
        <v/>
      </c>
      <c r="M20" s="20"/>
      <c r="N20" s="19" t="str">
        <f aca="false">IF(L20="","",L20+N(M20))</f>
        <v/>
      </c>
      <c r="O20" s="18"/>
      <c r="P20" s="20"/>
      <c r="Q20" s="14"/>
      <c r="R20" s="18"/>
      <c r="S20" s="18"/>
      <c r="T20" s="19" t="str">
        <f aca="false">IF(N20="","",IF(OR(S20="Y",Y20="Cancelled"),0,N20-IF(AND(O20="Y",R20="Y"),N(P20),0)))</f>
        <v/>
      </c>
      <c r="U20" s="18"/>
      <c r="V20" s="15"/>
      <c r="W20" s="14"/>
      <c r="X20" s="21" t="str">
        <f aca="false">IF(OR(V20="",W20=""),"",IF(Y20="Cancelled","-",IF(COUNTIFS('Pickup Slots'!$A$6:$A$205,V20,'Pickup Slots'!$B$6:$B$205,W20)=0,"Slot not set up",IF(COUNTIFS($V$5:$V$304,V20,$W$5:$W$304,W20,$Y$5:$Y$304,"&lt;&gt;Cancelled")&gt;SUMIFS('Pickup Slots'!$C$6:$C$205,'Pickup Slots'!$A$6:$A$205,V20,'Pickup Slots'!$B$6:$B$205,W20),"DOUBLE-BOOKED","OK"))))</f>
        <v/>
      </c>
      <c r="Y20" s="14"/>
      <c r="Z20" s="16"/>
    </row>
    <row r="21" customFormat="false" ht="15" hidden="false" customHeight="false" outlineLevel="0" collapsed="false">
      <c r="A21" s="14"/>
      <c r="B21" s="15"/>
      <c r="C21" s="16"/>
      <c r="D21" s="17"/>
      <c r="E21" s="14"/>
      <c r="F21" s="14"/>
      <c r="G21" s="18"/>
      <c r="H21" s="14"/>
      <c r="I21" s="18"/>
      <c r="J21" s="14"/>
      <c r="K21" s="18"/>
      <c r="L21" s="19" t="str">
        <f aca="false">IF(AND(F21="",H21="",J21=""),"",IFERROR(G21*VLOOKUP(F21,'Batch Capacity'!$A$6:$C$40,3,FALSE()),0)+IFERROR(I21*VLOOKUP(H21,'Batch Capacity'!$A$6:$C$40,3,FALSE()),0)+IFERROR(K21*VLOOKUP(J21,'Batch Capacity'!$A$6:$C$40,3,FALSE()),0))</f>
        <v/>
      </c>
      <c r="M21" s="20"/>
      <c r="N21" s="19" t="str">
        <f aca="false">IF(L21="","",L21+N(M21))</f>
        <v/>
      </c>
      <c r="O21" s="18"/>
      <c r="P21" s="20"/>
      <c r="Q21" s="14"/>
      <c r="R21" s="18"/>
      <c r="S21" s="18"/>
      <c r="T21" s="19" t="str">
        <f aca="false">IF(N21="","",IF(OR(S21="Y",Y21="Cancelled"),0,N21-IF(AND(O21="Y",R21="Y"),N(P21),0)))</f>
        <v/>
      </c>
      <c r="U21" s="18"/>
      <c r="V21" s="15"/>
      <c r="W21" s="14"/>
      <c r="X21" s="21" t="str">
        <f aca="false">IF(OR(V21="",W21=""),"",IF(Y21="Cancelled","-",IF(COUNTIFS('Pickup Slots'!$A$6:$A$205,V21,'Pickup Slots'!$B$6:$B$205,W21)=0,"Slot not set up",IF(COUNTIFS($V$5:$V$304,V21,$W$5:$W$304,W21,$Y$5:$Y$304,"&lt;&gt;Cancelled")&gt;SUMIFS('Pickup Slots'!$C$6:$C$205,'Pickup Slots'!$A$6:$A$205,V21,'Pickup Slots'!$B$6:$B$205,W21),"DOUBLE-BOOKED","OK"))))</f>
        <v/>
      </c>
      <c r="Y21" s="14"/>
      <c r="Z21" s="16"/>
    </row>
    <row r="22" customFormat="false" ht="15" hidden="false" customHeight="false" outlineLevel="0" collapsed="false">
      <c r="A22" s="14"/>
      <c r="B22" s="15"/>
      <c r="C22" s="16"/>
      <c r="D22" s="17"/>
      <c r="E22" s="14"/>
      <c r="F22" s="14"/>
      <c r="G22" s="18"/>
      <c r="H22" s="14"/>
      <c r="I22" s="18"/>
      <c r="J22" s="14"/>
      <c r="K22" s="18"/>
      <c r="L22" s="19" t="str">
        <f aca="false">IF(AND(F22="",H22="",J22=""),"",IFERROR(G22*VLOOKUP(F22,'Batch Capacity'!$A$6:$C$40,3,FALSE()),0)+IFERROR(I22*VLOOKUP(H22,'Batch Capacity'!$A$6:$C$40,3,FALSE()),0)+IFERROR(K22*VLOOKUP(J22,'Batch Capacity'!$A$6:$C$40,3,FALSE()),0))</f>
        <v/>
      </c>
      <c r="M22" s="20"/>
      <c r="N22" s="19" t="str">
        <f aca="false">IF(L22="","",L22+N(M22))</f>
        <v/>
      </c>
      <c r="O22" s="18"/>
      <c r="P22" s="20"/>
      <c r="Q22" s="14"/>
      <c r="R22" s="18"/>
      <c r="S22" s="18"/>
      <c r="T22" s="19" t="str">
        <f aca="false">IF(N22="","",IF(OR(S22="Y",Y22="Cancelled"),0,N22-IF(AND(O22="Y",R22="Y"),N(P22),0)))</f>
        <v/>
      </c>
      <c r="U22" s="18"/>
      <c r="V22" s="15"/>
      <c r="W22" s="14"/>
      <c r="X22" s="21" t="str">
        <f aca="false">IF(OR(V22="",W22=""),"",IF(Y22="Cancelled","-",IF(COUNTIFS('Pickup Slots'!$A$6:$A$205,V22,'Pickup Slots'!$B$6:$B$205,W22)=0,"Slot not set up",IF(COUNTIFS($V$5:$V$304,V22,$W$5:$W$304,W22,$Y$5:$Y$304,"&lt;&gt;Cancelled")&gt;SUMIFS('Pickup Slots'!$C$6:$C$205,'Pickup Slots'!$A$6:$A$205,V22,'Pickup Slots'!$B$6:$B$205,W22),"DOUBLE-BOOKED","OK"))))</f>
        <v/>
      </c>
      <c r="Y22" s="14"/>
      <c r="Z22" s="16"/>
    </row>
    <row r="23" customFormat="false" ht="15" hidden="false" customHeight="false" outlineLevel="0" collapsed="false">
      <c r="A23" s="14"/>
      <c r="B23" s="15"/>
      <c r="C23" s="16"/>
      <c r="D23" s="17"/>
      <c r="E23" s="14"/>
      <c r="F23" s="14"/>
      <c r="G23" s="18"/>
      <c r="H23" s="14"/>
      <c r="I23" s="18"/>
      <c r="J23" s="14"/>
      <c r="K23" s="18"/>
      <c r="L23" s="19" t="str">
        <f aca="false">IF(AND(F23="",H23="",J23=""),"",IFERROR(G23*VLOOKUP(F23,'Batch Capacity'!$A$6:$C$40,3,FALSE()),0)+IFERROR(I23*VLOOKUP(H23,'Batch Capacity'!$A$6:$C$40,3,FALSE()),0)+IFERROR(K23*VLOOKUP(J23,'Batch Capacity'!$A$6:$C$40,3,FALSE()),0))</f>
        <v/>
      </c>
      <c r="M23" s="20"/>
      <c r="N23" s="19" t="str">
        <f aca="false">IF(L23="","",L23+N(M23))</f>
        <v/>
      </c>
      <c r="O23" s="18"/>
      <c r="P23" s="20"/>
      <c r="Q23" s="14"/>
      <c r="R23" s="18"/>
      <c r="S23" s="18"/>
      <c r="T23" s="19" t="str">
        <f aca="false">IF(N23="","",IF(OR(S23="Y",Y23="Cancelled"),0,N23-IF(AND(O23="Y",R23="Y"),N(P23),0)))</f>
        <v/>
      </c>
      <c r="U23" s="18"/>
      <c r="V23" s="15"/>
      <c r="W23" s="14"/>
      <c r="X23" s="21" t="str">
        <f aca="false">IF(OR(V23="",W23=""),"",IF(Y23="Cancelled","-",IF(COUNTIFS('Pickup Slots'!$A$6:$A$205,V23,'Pickup Slots'!$B$6:$B$205,W23)=0,"Slot not set up",IF(COUNTIFS($V$5:$V$304,V23,$W$5:$W$304,W23,$Y$5:$Y$304,"&lt;&gt;Cancelled")&gt;SUMIFS('Pickup Slots'!$C$6:$C$205,'Pickup Slots'!$A$6:$A$205,V23,'Pickup Slots'!$B$6:$B$205,W23),"DOUBLE-BOOKED","OK"))))</f>
        <v/>
      </c>
      <c r="Y23" s="14"/>
      <c r="Z23" s="16"/>
    </row>
    <row r="24" customFormat="false" ht="15" hidden="false" customHeight="false" outlineLevel="0" collapsed="false">
      <c r="A24" s="14"/>
      <c r="B24" s="15"/>
      <c r="C24" s="16"/>
      <c r="D24" s="17"/>
      <c r="E24" s="14"/>
      <c r="F24" s="14"/>
      <c r="G24" s="18"/>
      <c r="H24" s="14"/>
      <c r="I24" s="18"/>
      <c r="J24" s="14"/>
      <c r="K24" s="18"/>
      <c r="L24" s="19" t="str">
        <f aca="false">IF(AND(F24="",H24="",J24=""),"",IFERROR(G24*VLOOKUP(F24,'Batch Capacity'!$A$6:$C$40,3,FALSE()),0)+IFERROR(I24*VLOOKUP(H24,'Batch Capacity'!$A$6:$C$40,3,FALSE()),0)+IFERROR(K24*VLOOKUP(J24,'Batch Capacity'!$A$6:$C$40,3,FALSE()),0))</f>
        <v/>
      </c>
      <c r="M24" s="20"/>
      <c r="N24" s="19" t="str">
        <f aca="false">IF(L24="","",L24+N(M24))</f>
        <v/>
      </c>
      <c r="O24" s="18"/>
      <c r="P24" s="20"/>
      <c r="Q24" s="14"/>
      <c r="R24" s="18"/>
      <c r="S24" s="18"/>
      <c r="T24" s="19" t="str">
        <f aca="false">IF(N24="","",IF(OR(S24="Y",Y24="Cancelled"),0,N24-IF(AND(O24="Y",R24="Y"),N(P24),0)))</f>
        <v/>
      </c>
      <c r="U24" s="18"/>
      <c r="V24" s="15"/>
      <c r="W24" s="14"/>
      <c r="X24" s="21" t="str">
        <f aca="false">IF(OR(V24="",W24=""),"",IF(Y24="Cancelled","-",IF(COUNTIFS('Pickup Slots'!$A$6:$A$205,V24,'Pickup Slots'!$B$6:$B$205,W24)=0,"Slot not set up",IF(COUNTIFS($V$5:$V$304,V24,$W$5:$W$304,W24,$Y$5:$Y$304,"&lt;&gt;Cancelled")&gt;SUMIFS('Pickup Slots'!$C$6:$C$205,'Pickup Slots'!$A$6:$A$205,V24,'Pickup Slots'!$B$6:$B$205,W24),"DOUBLE-BOOKED","OK"))))</f>
        <v/>
      </c>
      <c r="Y24" s="14"/>
      <c r="Z24" s="16"/>
    </row>
    <row r="25" customFormat="false" ht="15" hidden="false" customHeight="false" outlineLevel="0" collapsed="false">
      <c r="A25" s="14"/>
      <c r="B25" s="15"/>
      <c r="C25" s="16"/>
      <c r="D25" s="17"/>
      <c r="E25" s="14"/>
      <c r="F25" s="14"/>
      <c r="G25" s="18"/>
      <c r="H25" s="14"/>
      <c r="I25" s="18"/>
      <c r="J25" s="14"/>
      <c r="K25" s="18"/>
      <c r="L25" s="19" t="str">
        <f aca="false">IF(AND(F25="",H25="",J25=""),"",IFERROR(G25*VLOOKUP(F25,'Batch Capacity'!$A$6:$C$40,3,FALSE()),0)+IFERROR(I25*VLOOKUP(H25,'Batch Capacity'!$A$6:$C$40,3,FALSE()),0)+IFERROR(K25*VLOOKUP(J25,'Batch Capacity'!$A$6:$C$40,3,FALSE()),0))</f>
        <v/>
      </c>
      <c r="M25" s="20"/>
      <c r="N25" s="19" t="str">
        <f aca="false">IF(L25="","",L25+N(M25))</f>
        <v/>
      </c>
      <c r="O25" s="18"/>
      <c r="P25" s="20"/>
      <c r="Q25" s="14"/>
      <c r="R25" s="18"/>
      <c r="S25" s="18"/>
      <c r="T25" s="19" t="str">
        <f aca="false">IF(N25="","",IF(OR(S25="Y",Y25="Cancelled"),0,N25-IF(AND(O25="Y",R25="Y"),N(P25),0)))</f>
        <v/>
      </c>
      <c r="U25" s="18"/>
      <c r="V25" s="15"/>
      <c r="W25" s="14"/>
      <c r="X25" s="21" t="str">
        <f aca="false">IF(OR(V25="",W25=""),"",IF(Y25="Cancelled","-",IF(COUNTIFS('Pickup Slots'!$A$6:$A$205,V25,'Pickup Slots'!$B$6:$B$205,W25)=0,"Slot not set up",IF(COUNTIFS($V$5:$V$304,V25,$W$5:$W$304,W25,$Y$5:$Y$304,"&lt;&gt;Cancelled")&gt;SUMIFS('Pickup Slots'!$C$6:$C$205,'Pickup Slots'!$A$6:$A$205,V25,'Pickup Slots'!$B$6:$B$205,W25),"DOUBLE-BOOKED","OK"))))</f>
        <v/>
      </c>
      <c r="Y25" s="14"/>
      <c r="Z25" s="16"/>
    </row>
    <row r="26" customFormat="false" ht="15" hidden="false" customHeight="false" outlineLevel="0" collapsed="false">
      <c r="A26" s="14"/>
      <c r="B26" s="15"/>
      <c r="C26" s="16"/>
      <c r="D26" s="17"/>
      <c r="E26" s="14"/>
      <c r="F26" s="14"/>
      <c r="G26" s="18"/>
      <c r="H26" s="14"/>
      <c r="I26" s="18"/>
      <c r="J26" s="14"/>
      <c r="K26" s="18"/>
      <c r="L26" s="19" t="str">
        <f aca="false">IF(AND(F26="",H26="",J26=""),"",IFERROR(G26*VLOOKUP(F26,'Batch Capacity'!$A$6:$C$40,3,FALSE()),0)+IFERROR(I26*VLOOKUP(H26,'Batch Capacity'!$A$6:$C$40,3,FALSE()),0)+IFERROR(K26*VLOOKUP(J26,'Batch Capacity'!$A$6:$C$40,3,FALSE()),0))</f>
        <v/>
      </c>
      <c r="M26" s="20"/>
      <c r="N26" s="19" t="str">
        <f aca="false">IF(L26="","",L26+N(M26))</f>
        <v/>
      </c>
      <c r="O26" s="18"/>
      <c r="P26" s="20"/>
      <c r="Q26" s="14"/>
      <c r="R26" s="18"/>
      <c r="S26" s="18"/>
      <c r="T26" s="19" t="str">
        <f aca="false">IF(N26="","",IF(OR(S26="Y",Y26="Cancelled"),0,N26-IF(AND(O26="Y",R26="Y"),N(P26),0)))</f>
        <v/>
      </c>
      <c r="U26" s="18"/>
      <c r="V26" s="15"/>
      <c r="W26" s="14"/>
      <c r="X26" s="21" t="str">
        <f aca="false">IF(OR(V26="",W26=""),"",IF(Y26="Cancelled","-",IF(COUNTIFS('Pickup Slots'!$A$6:$A$205,V26,'Pickup Slots'!$B$6:$B$205,W26)=0,"Slot not set up",IF(COUNTIFS($V$5:$V$304,V26,$W$5:$W$304,W26,$Y$5:$Y$304,"&lt;&gt;Cancelled")&gt;SUMIFS('Pickup Slots'!$C$6:$C$205,'Pickup Slots'!$A$6:$A$205,V26,'Pickup Slots'!$B$6:$B$205,W26),"DOUBLE-BOOKED","OK"))))</f>
        <v/>
      </c>
      <c r="Y26" s="14"/>
      <c r="Z26" s="16"/>
    </row>
    <row r="27" customFormat="false" ht="15" hidden="false" customHeight="false" outlineLevel="0" collapsed="false">
      <c r="A27" s="14"/>
      <c r="B27" s="15"/>
      <c r="C27" s="16"/>
      <c r="D27" s="17"/>
      <c r="E27" s="14"/>
      <c r="F27" s="14"/>
      <c r="G27" s="18"/>
      <c r="H27" s="14"/>
      <c r="I27" s="18"/>
      <c r="J27" s="14"/>
      <c r="K27" s="18"/>
      <c r="L27" s="19" t="str">
        <f aca="false">IF(AND(F27="",H27="",J27=""),"",IFERROR(G27*VLOOKUP(F27,'Batch Capacity'!$A$6:$C$40,3,FALSE()),0)+IFERROR(I27*VLOOKUP(H27,'Batch Capacity'!$A$6:$C$40,3,FALSE()),0)+IFERROR(K27*VLOOKUP(J27,'Batch Capacity'!$A$6:$C$40,3,FALSE()),0))</f>
        <v/>
      </c>
      <c r="M27" s="20"/>
      <c r="N27" s="19" t="str">
        <f aca="false">IF(L27="","",L27+N(M27))</f>
        <v/>
      </c>
      <c r="O27" s="18"/>
      <c r="P27" s="20"/>
      <c r="Q27" s="14"/>
      <c r="R27" s="18"/>
      <c r="S27" s="18"/>
      <c r="T27" s="19" t="str">
        <f aca="false">IF(N27="","",IF(OR(S27="Y",Y27="Cancelled"),0,N27-IF(AND(O27="Y",R27="Y"),N(P27),0)))</f>
        <v/>
      </c>
      <c r="U27" s="18"/>
      <c r="V27" s="15"/>
      <c r="W27" s="14"/>
      <c r="X27" s="21" t="str">
        <f aca="false">IF(OR(V27="",W27=""),"",IF(Y27="Cancelled","-",IF(COUNTIFS('Pickup Slots'!$A$6:$A$205,V27,'Pickup Slots'!$B$6:$B$205,W27)=0,"Slot not set up",IF(COUNTIFS($V$5:$V$304,V27,$W$5:$W$304,W27,$Y$5:$Y$304,"&lt;&gt;Cancelled")&gt;SUMIFS('Pickup Slots'!$C$6:$C$205,'Pickup Slots'!$A$6:$A$205,V27,'Pickup Slots'!$B$6:$B$205,W27),"DOUBLE-BOOKED","OK"))))</f>
        <v/>
      </c>
      <c r="Y27" s="14"/>
      <c r="Z27" s="16"/>
    </row>
    <row r="28" customFormat="false" ht="15" hidden="false" customHeight="false" outlineLevel="0" collapsed="false">
      <c r="A28" s="14"/>
      <c r="B28" s="15"/>
      <c r="C28" s="16"/>
      <c r="D28" s="17"/>
      <c r="E28" s="14"/>
      <c r="F28" s="14"/>
      <c r="G28" s="18"/>
      <c r="H28" s="14"/>
      <c r="I28" s="18"/>
      <c r="J28" s="14"/>
      <c r="K28" s="18"/>
      <c r="L28" s="19" t="str">
        <f aca="false">IF(AND(F28="",H28="",J28=""),"",IFERROR(G28*VLOOKUP(F28,'Batch Capacity'!$A$6:$C$40,3,FALSE()),0)+IFERROR(I28*VLOOKUP(H28,'Batch Capacity'!$A$6:$C$40,3,FALSE()),0)+IFERROR(K28*VLOOKUP(J28,'Batch Capacity'!$A$6:$C$40,3,FALSE()),0))</f>
        <v/>
      </c>
      <c r="M28" s="20"/>
      <c r="N28" s="19" t="str">
        <f aca="false">IF(L28="","",L28+N(M28))</f>
        <v/>
      </c>
      <c r="O28" s="18"/>
      <c r="P28" s="20"/>
      <c r="Q28" s="14"/>
      <c r="R28" s="18"/>
      <c r="S28" s="18"/>
      <c r="T28" s="19" t="str">
        <f aca="false">IF(N28="","",IF(OR(S28="Y",Y28="Cancelled"),0,N28-IF(AND(O28="Y",R28="Y"),N(P28),0)))</f>
        <v/>
      </c>
      <c r="U28" s="18"/>
      <c r="V28" s="15"/>
      <c r="W28" s="14"/>
      <c r="X28" s="21" t="str">
        <f aca="false">IF(OR(V28="",W28=""),"",IF(Y28="Cancelled","-",IF(COUNTIFS('Pickup Slots'!$A$6:$A$205,V28,'Pickup Slots'!$B$6:$B$205,W28)=0,"Slot not set up",IF(COUNTIFS($V$5:$V$304,V28,$W$5:$W$304,W28,$Y$5:$Y$304,"&lt;&gt;Cancelled")&gt;SUMIFS('Pickup Slots'!$C$6:$C$205,'Pickup Slots'!$A$6:$A$205,V28,'Pickup Slots'!$B$6:$B$205,W28),"DOUBLE-BOOKED","OK"))))</f>
        <v/>
      </c>
      <c r="Y28" s="14"/>
      <c r="Z28" s="16"/>
    </row>
    <row r="29" customFormat="false" ht="15" hidden="false" customHeight="false" outlineLevel="0" collapsed="false">
      <c r="A29" s="14"/>
      <c r="B29" s="15"/>
      <c r="C29" s="16"/>
      <c r="D29" s="17"/>
      <c r="E29" s="14"/>
      <c r="F29" s="14"/>
      <c r="G29" s="18"/>
      <c r="H29" s="14"/>
      <c r="I29" s="18"/>
      <c r="J29" s="14"/>
      <c r="K29" s="18"/>
      <c r="L29" s="19" t="str">
        <f aca="false">IF(AND(F29="",H29="",J29=""),"",IFERROR(G29*VLOOKUP(F29,'Batch Capacity'!$A$6:$C$40,3,FALSE()),0)+IFERROR(I29*VLOOKUP(H29,'Batch Capacity'!$A$6:$C$40,3,FALSE()),0)+IFERROR(K29*VLOOKUP(J29,'Batch Capacity'!$A$6:$C$40,3,FALSE()),0))</f>
        <v/>
      </c>
      <c r="M29" s="20"/>
      <c r="N29" s="19" t="str">
        <f aca="false">IF(L29="","",L29+N(M29))</f>
        <v/>
      </c>
      <c r="O29" s="18"/>
      <c r="P29" s="20"/>
      <c r="Q29" s="14"/>
      <c r="R29" s="18"/>
      <c r="S29" s="18"/>
      <c r="T29" s="19" t="str">
        <f aca="false">IF(N29="","",IF(OR(S29="Y",Y29="Cancelled"),0,N29-IF(AND(O29="Y",R29="Y"),N(P29),0)))</f>
        <v/>
      </c>
      <c r="U29" s="18"/>
      <c r="V29" s="15"/>
      <c r="W29" s="14"/>
      <c r="X29" s="21" t="str">
        <f aca="false">IF(OR(V29="",W29=""),"",IF(Y29="Cancelled","-",IF(COUNTIFS('Pickup Slots'!$A$6:$A$205,V29,'Pickup Slots'!$B$6:$B$205,W29)=0,"Slot not set up",IF(COUNTIFS($V$5:$V$304,V29,$W$5:$W$304,W29,$Y$5:$Y$304,"&lt;&gt;Cancelled")&gt;SUMIFS('Pickup Slots'!$C$6:$C$205,'Pickup Slots'!$A$6:$A$205,V29,'Pickup Slots'!$B$6:$B$205,W29),"DOUBLE-BOOKED","OK"))))</f>
        <v/>
      </c>
      <c r="Y29" s="14"/>
      <c r="Z29" s="16"/>
    </row>
    <row r="30" customFormat="false" ht="15" hidden="false" customHeight="false" outlineLevel="0" collapsed="false">
      <c r="A30" s="14"/>
      <c r="B30" s="15"/>
      <c r="C30" s="16"/>
      <c r="D30" s="17"/>
      <c r="E30" s="14"/>
      <c r="F30" s="14"/>
      <c r="G30" s="18"/>
      <c r="H30" s="14"/>
      <c r="I30" s="18"/>
      <c r="J30" s="14"/>
      <c r="K30" s="18"/>
      <c r="L30" s="19" t="str">
        <f aca="false">IF(AND(F30="",H30="",J30=""),"",IFERROR(G30*VLOOKUP(F30,'Batch Capacity'!$A$6:$C$40,3,FALSE()),0)+IFERROR(I30*VLOOKUP(H30,'Batch Capacity'!$A$6:$C$40,3,FALSE()),0)+IFERROR(K30*VLOOKUP(J30,'Batch Capacity'!$A$6:$C$40,3,FALSE()),0))</f>
        <v/>
      </c>
      <c r="M30" s="20"/>
      <c r="N30" s="19" t="str">
        <f aca="false">IF(L30="","",L30+N(M30))</f>
        <v/>
      </c>
      <c r="O30" s="18"/>
      <c r="P30" s="20"/>
      <c r="Q30" s="14"/>
      <c r="R30" s="18"/>
      <c r="S30" s="18"/>
      <c r="T30" s="19" t="str">
        <f aca="false">IF(N30="","",IF(OR(S30="Y",Y30="Cancelled"),0,N30-IF(AND(O30="Y",R30="Y"),N(P30),0)))</f>
        <v/>
      </c>
      <c r="U30" s="18"/>
      <c r="V30" s="15"/>
      <c r="W30" s="14"/>
      <c r="X30" s="21" t="str">
        <f aca="false">IF(OR(V30="",W30=""),"",IF(Y30="Cancelled","-",IF(COUNTIFS('Pickup Slots'!$A$6:$A$205,V30,'Pickup Slots'!$B$6:$B$205,W30)=0,"Slot not set up",IF(COUNTIFS($V$5:$V$304,V30,$W$5:$W$304,W30,$Y$5:$Y$304,"&lt;&gt;Cancelled")&gt;SUMIFS('Pickup Slots'!$C$6:$C$205,'Pickup Slots'!$A$6:$A$205,V30,'Pickup Slots'!$B$6:$B$205,W30),"DOUBLE-BOOKED","OK"))))</f>
        <v/>
      </c>
      <c r="Y30" s="14"/>
      <c r="Z30" s="16"/>
    </row>
    <row r="31" customFormat="false" ht="15" hidden="false" customHeight="false" outlineLevel="0" collapsed="false">
      <c r="A31" s="14"/>
      <c r="B31" s="15"/>
      <c r="C31" s="16"/>
      <c r="D31" s="17"/>
      <c r="E31" s="14"/>
      <c r="F31" s="14"/>
      <c r="G31" s="18"/>
      <c r="H31" s="14"/>
      <c r="I31" s="18"/>
      <c r="J31" s="14"/>
      <c r="K31" s="18"/>
      <c r="L31" s="19" t="str">
        <f aca="false">IF(AND(F31="",H31="",J31=""),"",IFERROR(G31*VLOOKUP(F31,'Batch Capacity'!$A$6:$C$40,3,FALSE()),0)+IFERROR(I31*VLOOKUP(H31,'Batch Capacity'!$A$6:$C$40,3,FALSE()),0)+IFERROR(K31*VLOOKUP(J31,'Batch Capacity'!$A$6:$C$40,3,FALSE()),0))</f>
        <v/>
      </c>
      <c r="M31" s="20"/>
      <c r="N31" s="19" t="str">
        <f aca="false">IF(L31="","",L31+N(M31))</f>
        <v/>
      </c>
      <c r="O31" s="18"/>
      <c r="P31" s="20"/>
      <c r="Q31" s="14"/>
      <c r="R31" s="18"/>
      <c r="S31" s="18"/>
      <c r="T31" s="19" t="str">
        <f aca="false">IF(N31="","",IF(OR(S31="Y",Y31="Cancelled"),0,N31-IF(AND(O31="Y",R31="Y"),N(P31),0)))</f>
        <v/>
      </c>
      <c r="U31" s="18"/>
      <c r="V31" s="15"/>
      <c r="W31" s="14"/>
      <c r="X31" s="21" t="str">
        <f aca="false">IF(OR(V31="",W31=""),"",IF(Y31="Cancelled","-",IF(COUNTIFS('Pickup Slots'!$A$6:$A$205,V31,'Pickup Slots'!$B$6:$B$205,W31)=0,"Slot not set up",IF(COUNTIFS($V$5:$V$304,V31,$W$5:$W$304,W31,$Y$5:$Y$304,"&lt;&gt;Cancelled")&gt;SUMIFS('Pickup Slots'!$C$6:$C$205,'Pickup Slots'!$A$6:$A$205,V31,'Pickup Slots'!$B$6:$B$205,W31),"DOUBLE-BOOKED","OK"))))</f>
        <v/>
      </c>
      <c r="Y31" s="14"/>
      <c r="Z31" s="16"/>
    </row>
    <row r="32" customFormat="false" ht="15" hidden="false" customHeight="false" outlineLevel="0" collapsed="false">
      <c r="A32" s="14"/>
      <c r="B32" s="15"/>
      <c r="C32" s="16"/>
      <c r="D32" s="17"/>
      <c r="E32" s="14"/>
      <c r="F32" s="14"/>
      <c r="G32" s="18"/>
      <c r="H32" s="14"/>
      <c r="I32" s="18"/>
      <c r="J32" s="14"/>
      <c r="K32" s="18"/>
      <c r="L32" s="19" t="str">
        <f aca="false">IF(AND(F32="",H32="",J32=""),"",IFERROR(G32*VLOOKUP(F32,'Batch Capacity'!$A$6:$C$40,3,FALSE()),0)+IFERROR(I32*VLOOKUP(H32,'Batch Capacity'!$A$6:$C$40,3,FALSE()),0)+IFERROR(K32*VLOOKUP(J32,'Batch Capacity'!$A$6:$C$40,3,FALSE()),0))</f>
        <v/>
      </c>
      <c r="M32" s="20"/>
      <c r="N32" s="19" t="str">
        <f aca="false">IF(L32="","",L32+N(M32))</f>
        <v/>
      </c>
      <c r="O32" s="18"/>
      <c r="P32" s="20"/>
      <c r="Q32" s="14"/>
      <c r="R32" s="18"/>
      <c r="S32" s="18"/>
      <c r="T32" s="19" t="str">
        <f aca="false">IF(N32="","",IF(OR(S32="Y",Y32="Cancelled"),0,N32-IF(AND(O32="Y",R32="Y"),N(P32),0)))</f>
        <v/>
      </c>
      <c r="U32" s="18"/>
      <c r="V32" s="15"/>
      <c r="W32" s="14"/>
      <c r="X32" s="21" t="str">
        <f aca="false">IF(OR(V32="",W32=""),"",IF(Y32="Cancelled","-",IF(COUNTIFS('Pickup Slots'!$A$6:$A$205,V32,'Pickup Slots'!$B$6:$B$205,W32)=0,"Slot not set up",IF(COUNTIFS($V$5:$V$304,V32,$W$5:$W$304,W32,$Y$5:$Y$304,"&lt;&gt;Cancelled")&gt;SUMIFS('Pickup Slots'!$C$6:$C$205,'Pickup Slots'!$A$6:$A$205,V32,'Pickup Slots'!$B$6:$B$205,W32),"DOUBLE-BOOKED","OK"))))</f>
        <v/>
      </c>
      <c r="Y32" s="14"/>
      <c r="Z32" s="16"/>
    </row>
    <row r="33" customFormat="false" ht="15" hidden="false" customHeight="false" outlineLevel="0" collapsed="false">
      <c r="A33" s="14"/>
      <c r="B33" s="15"/>
      <c r="C33" s="16"/>
      <c r="D33" s="17"/>
      <c r="E33" s="14"/>
      <c r="F33" s="14"/>
      <c r="G33" s="18"/>
      <c r="H33" s="14"/>
      <c r="I33" s="18"/>
      <c r="J33" s="14"/>
      <c r="K33" s="18"/>
      <c r="L33" s="19" t="str">
        <f aca="false">IF(AND(F33="",H33="",J33=""),"",IFERROR(G33*VLOOKUP(F33,'Batch Capacity'!$A$6:$C$40,3,FALSE()),0)+IFERROR(I33*VLOOKUP(H33,'Batch Capacity'!$A$6:$C$40,3,FALSE()),0)+IFERROR(K33*VLOOKUP(J33,'Batch Capacity'!$A$6:$C$40,3,FALSE()),0))</f>
        <v/>
      </c>
      <c r="M33" s="20"/>
      <c r="N33" s="19" t="str">
        <f aca="false">IF(L33="","",L33+N(M33))</f>
        <v/>
      </c>
      <c r="O33" s="18"/>
      <c r="P33" s="20"/>
      <c r="Q33" s="14"/>
      <c r="R33" s="18"/>
      <c r="S33" s="18"/>
      <c r="T33" s="19" t="str">
        <f aca="false">IF(N33="","",IF(OR(S33="Y",Y33="Cancelled"),0,N33-IF(AND(O33="Y",R33="Y"),N(P33),0)))</f>
        <v/>
      </c>
      <c r="U33" s="18"/>
      <c r="V33" s="15"/>
      <c r="W33" s="14"/>
      <c r="X33" s="21" t="str">
        <f aca="false">IF(OR(V33="",W33=""),"",IF(Y33="Cancelled","-",IF(COUNTIFS('Pickup Slots'!$A$6:$A$205,V33,'Pickup Slots'!$B$6:$B$205,W33)=0,"Slot not set up",IF(COUNTIFS($V$5:$V$304,V33,$W$5:$W$304,W33,$Y$5:$Y$304,"&lt;&gt;Cancelled")&gt;SUMIFS('Pickup Slots'!$C$6:$C$205,'Pickup Slots'!$A$6:$A$205,V33,'Pickup Slots'!$B$6:$B$205,W33),"DOUBLE-BOOKED","OK"))))</f>
        <v/>
      </c>
      <c r="Y33" s="14"/>
      <c r="Z33" s="16"/>
    </row>
    <row r="34" customFormat="false" ht="15" hidden="false" customHeight="false" outlineLevel="0" collapsed="false">
      <c r="A34" s="14"/>
      <c r="B34" s="15"/>
      <c r="C34" s="16"/>
      <c r="D34" s="17"/>
      <c r="E34" s="14"/>
      <c r="F34" s="14"/>
      <c r="G34" s="18"/>
      <c r="H34" s="14"/>
      <c r="I34" s="18"/>
      <c r="J34" s="14"/>
      <c r="K34" s="18"/>
      <c r="L34" s="19" t="str">
        <f aca="false">IF(AND(F34="",H34="",J34=""),"",IFERROR(G34*VLOOKUP(F34,'Batch Capacity'!$A$6:$C$40,3,FALSE()),0)+IFERROR(I34*VLOOKUP(H34,'Batch Capacity'!$A$6:$C$40,3,FALSE()),0)+IFERROR(K34*VLOOKUP(J34,'Batch Capacity'!$A$6:$C$40,3,FALSE()),0))</f>
        <v/>
      </c>
      <c r="M34" s="20"/>
      <c r="N34" s="19" t="str">
        <f aca="false">IF(L34="","",L34+N(M34))</f>
        <v/>
      </c>
      <c r="O34" s="18"/>
      <c r="P34" s="20"/>
      <c r="Q34" s="14"/>
      <c r="R34" s="18"/>
      <c r="S34" s="18"/>
      <c r="T34" s="19" t="str">
        <f aca="false">IF(N34="","",IF(OR(S34="Y",Y34="Cancelled"),0,N34-IF(AND(O34="Y",R34="Y"),N(P34),0)))</f>
        <v/>
      </c>
      <c r="U34" s="18"/>
      <c r="V34" s="15"/>
      <c r="W34" s="14"/>
      <c r="X34" s="21" t="str">
        <f aca="false">IF(OR(V34="",W34=""),"",IF(Y34="Cancelled","-",IF(COUNTIFS('Pickup Slots'!$A$6:$A$205,V34,'Pickup Slots'!$B$6:$B$205,W34)=0,"Slot not set up",IF(COUNTIFS($V$5:$V$304,V34,$W$5:$W$304,W34,$Y$5:$Y$304,"&lt;&gt;Cancelled")&gt;SUMIFS('Pickup Slots'!$C$6:$C$205,'Pickup Slots'!$A$6:$A$205,V34,'Pickup Slots'!$B$6:$B$205,W34),"DOUBLE-BOOKED","OK"))))</f>
        <v/>
      </c>
      <c r="Y34" s="14"/>
      <c r="Z34" s="16"/>
    </row>
    <row r="35" customFormat="false" ht="15" hidden="false" customHeight="false" outlineLevel="0" collapsed="false">
      <c r="A35" s="14"/>
      <c r="B35" s="15"/>
      <c r="C35" s="16"/>
      <c r="D35" s="17"/>
      <c r="E35" s="14"/>
      <c r="F35" s="14"/>
      <c r="G35" s="18"/>
      <c r="H35" s="14"/>
      <c r="I35" s="18"/>
      <c r="J35" s="14"/>
      <c r="K35" s="18"/>
      <c r="L35" s="19" t="str">
        <f aca="false">IF(AND(F35="",H35="",J35=""),"",IFERROR(G35*VLOOKUP(F35,'Batch Capacity'!$A$6:$C$40,3,FALSE()),0)+IFERROR(I35*VLOOKUP(H35,'Batch Capacity'!$A$6:$C$40,3,FALSE()),0)+IFERROR(K35*VLOOKUP(J35,'Batch Capacity'!$A$6:$C$40,3,FALSE()),0))</f>
        <v/>
      </c>
      <c r="M35" s="20"/>
      <c r="N35" s="19" t="str">
        <f aca="false">IF(L35="","",L35+N(M35))</f>
        <v/>
      </c>
      <c r="O35" s="18"/>
      <c r="P35" s="20"/>
      <c r="Q35" s="14"/>
      <c r="R35" s="18"/>
      <c r="S35" s="18"/>
      <c r="T35" s="19" t="str">
        <f aca="false">IF(N35="","",IF(OR(S35="Y",Y35="Cancelled"),0,N35-IF(AND(O35="Y",R35="Y"),N(P35),0)))</f>
        <v/>
      </c>
      <c r="U35" s="18"/>
      <c r="V35" s="15"/>
      <c r="W35" s="14"/>
      <c r="X35" s="21" t="str">
        <f aca="false">IF(OR(V35="",W35=""),"",IF(Y35="Cancelled","-",IF(COUNTIFS('Pickup Slots'!$A$6:$A$205,V35,'Pickup Slots'!$B$6:$B$205,W35)=0,"Slot not set up",IF(COUNTIFS($V$5:$V$304,V35,$W$5:$W$304,W35,$Y$5:$Y$304,"&lt;&gt;Cancelled")&gt;SUMIFS('Pickup Slots'!$C$6:$C$205,'Pickup Slots'!$A$6:$A$205,V35,'Pickup Slots'!$B$6:$B$205,W35),"DOUBLE-BOOKED","OK"))))</f>
        <v/>
      </c>
      <c r="Y35" s="14"/>
      <c r="Z35" s="16"/>
    </row>
    <row r="36" customFormat="false" ht="15" hidden="false" customHeight="false" outlineLevel="0" collapsed="false">
      <c r="A36" s="14"/>
      <c r="B36" s="15"/>
      <c r="C36" s="16"/>
      <c r="D36" s="17"/>
      <c r="E36" s="14"/>
      <c r="F36" s="14"/>
      <c r="G36" s="18"/>
      <c r="H36" s="14"/>
      <c r="I36" s="18"/>
      <c r="J36" s="14"/>
      <c r="K36" s="18"/>
      <c r="L36" s="19" t="str">
        <f aca="false">IF(AND(F36="",H36="",J36=""),"",IFERROR(G36*VLOOKUP(F36,'Batch Capacity'!$A$6:$C$40,3,FALSE()),0)+IFERROR(I36*VLOOKUP(H36,'Batch Capacity'!$A$6:$C$40,3,FALSE()),0)+IFERROR(K36*VLOOKUP(J36,'Batch Capacity'!$A$6:$C$40,3,FALSE()),0))</f>
        <v/>
      </c>
      <c r="M36" s="20"/>
      <c r="N36" s="19" t="str">
        <f aca="false">IF(L36="","",L36+N(M36))</f>
        <v/>
      </c>
      <c r="O36" s="18"/>
      <c r="P36" s="20"/>
      <c r="Q36" s="14"/>
      <c r="R36" s="18"/>
      <c r="S36" s="18"/>
      <c r="T36" s="19" t="str">
        <f aca="false">IF(N36="","",IF(OR(S36="Y",Y36="Cancelled"),0,N36-IF(AND(O36="Y",R36="Y"),N(P36),0)))</f>
        <v/>
      </c>
      <c r="U36" s="18"/>
      <c r="V36" s="15"/>
      <c r="W36" s="14"/>
      <c r="X36" s="21" t="str">
        <f aca="false">IF(OR(V36="",W36=""),"",IF(Y36="Cancelled","-",IF(COUNTIFS('Pickup Slots'!$A$6:$A$205,V36,'Pickup Slots'!$B$6:$B$205,W36)=0,"Slot not set up",IF(COUNTIFS($V$5:$V$304,V36,$W$5:$W$304,W36,$Y$5:$Y$304,"&lt;&gt;Cancelled")&gt;SUMIFS('Pickup Slots'!$C$6:$C$205,'Pickup Slots'!$A$6:$A$205,V36,'Pickup Slots'!$B$6:$B$205,W36),"DOUBLE-BOOKED","OK"))))</f>
        <v/>
      </c>
      <c r="Y36" s="14"/>
      <c r="Z36" s="16"/>
    </row>
    <row r="37" customFormat="false" ht="15" hidden="false" customHeight="false" outlineLevel="0" collapsed="false">
      <c r="A37" s="14"/>
      <c r="B37" s="15"/>
      <c r="C37" s="16"/>
      <c r="D37" s="17"/>
      <c r="E37" s="14"/>
      <c r="F37" s="14"/>
      <c r="G37" s="18"/>
      <c r="H37" s="14"/>
      <c r="I37" s="18"/>
      <c r="J37" s="14"/>
      <c r="K37" s="18"/>
      <c r="L37" s="19" t="str">
        <f aca="false">IF(AND(F37="",H37="",J37=""),"",IFERROR(G37*VLOOKUP(F37,'Batch Capacity'!$A$6:$C$40,3,FALSE()),0)+IFERROR(I37*VLOOKUP(H37,'Batch Capacity'!$A$6:$C$40,3,FALSE()),0)+IFERROR(K37*VLOOKUP(J37,'Batch Capacity'!$A$6:$C$40,3,FALSE()),0))</f>
        <v/>
      </c>
      <c r="M37" s="20"/>
      <c r="N37" s="19" t="str">
        <f aca="false">IF(L37="","",L37+N(M37))</f>
        <v/>
      </c>
      <c r="O37" s="18"/>
      <c r="P37" s="20"/>
      <c r="Q37" s="14"/>
      <c r="R37" s="18"/>
      <c r="S37" s="18"/>
      <c r="T37" s="19" t="str">
        <f aca="false">IF(N37="","",IF(OR(S37="Y",Y37="Cancelled"),0,N37-IF(AND(O37="Y",R37="Y"),N(P37),0)))</f>
        <v/>
      </c>
      <c r="U37" s="18"/>
      <c r="V37" s="15"/>
      <c r="W37" s="14"/>
      <c r="X37" s="21" t="str">
        <f aca="false">IF(OR(V37="",W37=""),"",IF(Y37="Cancelled","-",IF(COUNTIFS('Pickup Slots'!$A$6:$A$205,V37,'Pickup Slots'!$B$6:$B$205,W37)=0,"Slot not set up",IF(COUNTIFS($V$5:$V$304,V37,$W$5:$W$304,W37,$Y$5:$Y$304,"&lt;&gt;Cancelled")&gt;SUMIFS('Pickup Slots'!$C$6:$C$205,'Pickup Slots'!$A$6:$A$205,V37,'Pickup Slots'!$B$6:$B$205,W37),"DOUBLE-BOOKED","OK"))))</f>
        <v/>
      </c>
      <c r="Y37" s="14"/>
      <c r="Z37" s="16"/>
    </row>
    <row r="38" customFormat="false" ht="15" hidden="false" customHeight="false" outlineLevel="0" collapsed="false">
      <c r="A38" s="14"/>
      <c r="B38" s="15"/>
      <c r="C38" s="16"/>
      <c r="D38" s="17"/>
      <c r="E38" s="14"/>
      <c r="F38" s="14"/>
      <c r="G38" s="18"/>
      <c r="H38" s="14"/>
      <c r="I38" s="18"/>
      <c r="J38" s="14"/>
      <c r="K38" s="18"/>
      <c r="L38" s="19" t="str">
        <f aca="false">IF(AND(F38="",H38="",J38=""),"",IFERROR(G38*VLOOKUP(F38,'Batch Capacity'!$A$6:$C$40,3,FALSE()),0)+IFERROR(I38*VLOOKUP(H38,'Batch Capacity'!$A$6:$C$40,3,FALSE()),0)+IFERROR(K38*VLOOKUP(J38,'Batch Capacity'!$A$6:$C$40,3,FALSE()),0))</f>
        <v/>
      </c>
      <c r="M38" s="20"/>
      <c r="N38" s="19" t="str">
        <f aca="false">IF(L38="","",L38+N(M38))</f>
        <v/>
      </c>
      <c r="O38" s="18"/>
      <c r="P38" s="20"/>
      <c r="Q38" s="14"/>
      <c r="R38" s="18"/>
      <c r="S38" s="18"/>
      <c r="T38" s="19" t="str">
        <f aca="false">IF(N38="","",IF(OR(S38="Y",Y38="Cancelled"),0,N38-IF(AND(O38="Y",R38="Y"),N(P38),0)))</f>
        <v/>
      </c>
      <c r="U38" s="18"/>
      <c r="V38" s="15"/>
      <c r="W38" s="14"/>
      <c r="X38" s="21" t="str">
        <f aca="false">IF(OR(V38="",W38=""),"",IF(Y38="Cancelled","-",IF(COUNTIFS('Pickup Slots'!$A$6:$A$205,V38,'Pickup Slots'!$B$6:$B$205,W38)=0,"Slot not set up",IF(COUNTIFS($V$5:$V$304,V38,$W$5:$W$304,W38,$Y$5:$Y$304,"&lt;&gt;Cancelled")&gt;SUMIFS('Pickup Slots'!$C$6:$C$205,'Pickup Slots'!$A$6:$A$205,V38,'Pickup Slots'!$B$6:$B$205,W38),"DOUBLE-BOOKED","OK"))))</f>
        <v/>
      </c>
      <c r="Y38" s="14"/>
      <c r="Z38" s="16"/>
    </row>
    <row r="39" customFormat="false" ht="15" hidden="false" customHeight="false" outlineLevel="0" collapsed="false">
      <c r="A39" s="14"/>
      <c r="B39" s="15"/>
      <c r="C39" s="16"/>
      <c r="D39" s="17"/>
      <c r="E39" s="14"/>
      <c r="F39" s="14"/>
      <c r="G39" s="18"/>
      <c r="H39" s="14"/>
      <c r="I39" s="18"/>
      <c r="J39" s="14"/>
      <c r="K39" s="18"/>
      <c r="L39" s="19" t="str">
        <f aca="false">IF(AND(F39="",H39="",J39=""),"",IFERROR(G39*VLOOKUP(F39,'Batch Capacity'!$A$6:$C$40,3,FALSE()),0)+IFERROR(I39*VLOOKUP(H39,'Batch Capacity'!$A$6:$C$40,3,FALSE()),0)+IFERROR(K39*VLOOKUP(J39,'Batch Capacity'!$A$6:$C$40,3,FALSE()),0))</f>
        <v/>
      </c>
      <c r="M39" s="20"/>
      <c r="N39" s="19" t="str">
        <f aca="false">IF(L39="","",L39+N(M39))</f>
        <v/>
      </c>
      <c r="O39" s="18"/>
      <c r="P39" s="20"/>
      <c r="Q39" s="14"/>
      <c r="R39" s="18"/>
      <c r="S39" s="18"/>
      <c r="T39" s="19" t="str">
        <f aca="false">IF(N39="","",IF(OR(S39="Y",Y39="Cancelled"),0,N39-IF(AND(O39="Y",R39="Y"),N(P39),0)))</f>
        <v/>
      </c>
      <c r="U39" s="18"/>
      <c r="V39" s="15"/>
      <c r="W39" s="14"/>
      <c r="X39" s="21" t="str">
        <f aca="false">IF(OR(V39="",W39=""),"",IF(Y39="Cancelled","-",IF(COUNTIFS('Pickup Slots'!$A$6:$A$205,V39,'Pickup Slots'!$B$6:$B$205,W39)=0,"Slot not set up",IF(COUNTIFS($V$5:$V$304,V39,$W$5:$W$304,W39,$Y$5:$Y$304,"&lt;&gt;Cancelled")&gt;SUMIFS('Pickup Slots'!$C$6:$C$205,'Pickup Slots'!$A$6:$A$205,V39,'Pickup Slots'!$B$6:$B$205,W39),"DOUBLE-BOOKED","OK"))))</f>
        <v/>
      </c>
      <c r="Y39" s="14"/>
      <c r="Z39" s="16"/>
    </row>
    <row r="40" customFormat="false" ht="15" hidden="false" customHeight="false" outlineLevel="0" collapsed="false">
      <c r="A40" s="14"/>
      <c r="B40" s="15"/>
      <c r="C40" s="16"/>
      <c r="D40" s="17"/>
      <c r="E40" s="14"/>
      <c r="F40" s="14"/>
      <c r="G40" s="18"/>
      <c r="H40" s="14"/>
      <c r="I40" s="18"/>
      <c r="J40" s="14"/>
      <c r="K40" s="18"/>
      <c r="L40" s="19" t="str">
        <f aca="false">IF(AND(F40="",H40="",J40=""),"",IFERROR(G40*VLOOKUP(F40,'Batch Capacity'!$A$6:$C$40,3,FALSE()),0)+IFERROR(I40*VLOOKUP(H40,'Batch Capacity'!$A$6:$C$40,3,FALSE()),0)+IFERROR(K40*VLOOKUP(J40,'Batch Capacity'!$A$6:$C$40,3,FALSE()),0))</f>
        <v/>
      </c>
      <c r="M40" s="20"/>
      <c r="N40" s="19" t="str">
        <f aca="false">IF(L40="","",L40+N(M40))</f>
        <v/>
      </c>
      <c r="O40" s="18"/>
      <c r="P40" s="20"/>
      <c r="Q40" s="14"/>
      <c r="R40" s="18"/>
      <c r="S40" s="18"/>
      <c r="T40" s="19" t="str">
        <f aca="false">IF(N40="","",IF(OR(S40="Y",Y40="Cancelled"),0,N40-IF(AND(O40="Y",R40="Y"),N(P40),0)))</f>
        <v/>
      </c>
      <c r="U40" s="18"/>
      <c r="V40" s="15"/>
      <c r="W40" s="14"/>
      <c r="X40" s="21" t="str">
        <f aca="false">IF(OR(V40="",W40=""),"",IF(Y40="Cancelled","-",IF(COUNTIFS('Pickup Slots'!$A$6:$A$205,V40,'Pickup Slots'!$B$6:$B$205,W40)=0,"Slot not set up",IF(COUNTIFS($V$5:$V$304,V40,$W$5:$W$304,W40,$Y$5:$Y$304,"&lt;&gt;Cancelled")&gt;SUMIFS('Pickup Slots'!$C$6:$C$205,'Pickup Slots'!$A$6:$A$205,V40,'Pickup Slots'!$B$6:$B$205,W40),"DOUBLE-BOOKED","OK"))))</f>
        <v/>
      </c>
      <c r="Y40" s="14"/>
      <c r="Z40" s="16"/>
    </row>
    <row r="41" customFormat="false" ht="15" hidden="false" customHeight="false" outlineLevel="0" collapsed="false">
      <c r="A41" s="14"/>
      <c r="B41" s="15"/>
      <c r="C41" s="16"/>
      <c r="D41" s="17"/>
      <c r="E41" s="14"/>
      <c r="F41" s="14"/>
      <c r="G41" s="18"/>
      <c r="H41" s="14"/>
      <c r="I41" s="18"/>
      <c r="J41" s="14"/>
      <c r="K41" s="18"/>
      <c r="L41" s="19" t="str">
        <f aca="false">IF(AND(F41="",H41="",J41=""),"",IFERROR(G41*VLOOKUP(F41,'Batch Capacity'!$A$6:$C$40,3,FALSE()),0)+IFERROR(I41*VLOOKUP(H41,'Batch Capacity'!$A$6:$C$40,3,FALSE()),0)+IFERROR(K41*VLOOKUP(J41,'Batch Capacity'!$A$6:$C$40,3,FALSE()),0))</f>
        <v/>
      </c>
      <c r="M41" s="20"/>
      <c r="N41" s="19" t="str">
        <f aca="false">IF(L41="","",L41+N(M41))</f>
        <v/>
      </c>
      <c r="O41" s="18"/>
      <c r="P41" s="20"/>
      <c r="Q41" s="14"/>
      <c r="R41" s="18"/>
      <c r="S41" s="18"/>
      <c r="T41" s="19" t="str">
        <f aca="false">IF(N41="","",IF(OR(S41="Y",Y41="Cancelled"),0,N41-IF(AND(O41="Y",R41="Y"),N(P41),0)))</f>
        <v/>
      </c>
      <c r="U41" s="18"/>
      <c r="V41" s="15"/>
      <c r="W41" s="14"/>
      <c r="X41" s="21" t="str">
        <f aca="false">IF(OR(V41="",W41=""),"",IF(Y41="Cancelled","-",IF(COUNTIFS('Pickup Slots'!$A$6:$A$205,V41,'Pickup Slots'!$B$6:$B$205,W41)=0,"Slot not set up",IF(COUNTIFS($V$5:$V$304,V41,$W$5:$W$304,W41,$Y$5:$Y$304,"&lt;&gt;Cancelled")&gt;SUMIFS('Pickup Slots'!$C$6:$C$205,'Pickup Slots'!$A$6:$A$205,V41,'Pickup Slots'!$B$6:$B$205,W41),"DOUBLE-BOOKED","OK"))))</f>
        <v/>
      </c>
      <c r="Y41" s="14"/>
      <c r="Z41" s="16"/>
    </row>
    <row r="42" customFormat="false" ht="15" hidden="false" customHeight="false" outlineLevel="0" collapsed="false">
      <c r="A42" s="14"/>
      <c r="B42" s="15"/>
      <c r="C42" s="16"/>
      <c r="D42" s="17"/>
      <c r="E42" s="14"/>
      <c r="F42" s="14"/>
      <c r="G42" s="18"/>
      <c r="H42" s="14"/>
      <c r="I42" s="18"/>
      <c r="J42" s="14"/>
      <c r="K42" s="18"/>
      <c r="L42" s="19" t="str">
        <f aca="false">IF(AND(F42="",H42="",J42=""),"",IFERROR(G42*VLOOKUP(F42,'Batch Capacity'!$A$6:$C$40,3,FALSE()),0)+IFERROR(I42*VLOOKUP(H42,'Batch Capacity'!$A$6:$C$40,3,FALSE()),0)+IFERROR(K42*VLOOKUP(J42,'Batch Capacity'!$A$6:$C$40,3,FALSE()),0))</f>
        <v/>
      </c>
      <c r="M42" s="20"/>
      <c r="N42" s="19" t="str">
        <f aca="false">IF(L42="","",L42+N(M42))</f>
        <v/>
      </c>
      <c r="O42" s="18"/>
      <c r="P42" s="20"/>
      <c r="Q42" s="14"/>
      <c r="R42" s="18"/>
      <c r="S42" s="18"/>
      <c r="T42" s="19" t="str">
        <f aca="false">IF(N42="","",IF(OR(S42="Y",Y42="Cancelled"),0,N42-IF(AND(O42="Y",R42="Y"),N(P42),0)))</f>
        <v/>
      </c>
      <c r="U42" s="18"/>
      <c r="V42" s="15"/>
      <c r="W42" s="14"/>
      <c r="X42" s="21" t="str">
        <f aca="false">IF(OR(V42="",W42=""),"",IF(Y42="Cancelled","-",IF(COUNTIFS('Pickup Slots'!$A$6:$A$205,V42,'Pickup Slots'!$B$6:$B$205,W42)=0,"Slot not set up",IF(COUNTIFS($V$5:$V$304,V42,$W$5:$W$304,W42,$Y$5:$Y$304,"&lt;&gt;Cancelled")&gt;SUMIFS('Pickup Slots'!$C$6:$C$205,'Pickup Slots'!$A$6:$A$205,V42,'Pickup Slots'!$B$6:$B$205,W42),"DOUBLE-BOOKED","OK"))))</f>
        <v/>
      </c>
      <c r="Y42" s="14"/>
      <c r="Z42" s="16"/>
    </row>
    <row r="43" customFormat="false" ht="15" hidden="false" customHeight="false" outlineLevel="0" collapsed="false">
      <c r="A43" s="14"/>
      <c r="B43" s="15"/>
      <c r="C43" s="16"/>
      <c r="D43" s="17"/>
      <c r="E43" s="14"/>
      <c r="F43" s="14"/>
      <c r="G43" s="18"/>
      <c r="H43" s="14"/>
      <c r="I43" s="18"/>
      <c r="J43" s="14"/>
      <c r="K43" s="18"/>
      <c r="L43" s="19" t="str">
        <f aca="false">IF(AND(F43="",H43="",J43=""),"",IFERROR(G43*VLOOKUP(F43,'Batch Capacity'!$A$6:$C$40,3,FALSE()),0)+IFERROR(I43*VLOOKUP(H43,'Batch Capacity'!$A$6:$C$40,3,FALSE()),0)+IFERROR(K43*VLOOKUP(J43,'Batch Capacity'!$A$6:$C$40,3,FALSE()),0))</f>
        <v/>
      </c>
      <c r="M43" s="20"/>
      <c r="N43" s="19" t="str">
        <f aca="false">IF(L43="","",L43+N(M43))</f>
        <v/>
      </c>
      <c r="O43" s="18"/>
      <c r="P43" s="20"/>
      <c r="Q43" s="14"/>
      <c r="R43" s="18"/>
      <c r="S43" s="18"/>
      <c r="T43" s="19" t="str">
        <f aca="false">IF(N43="","",IF(OR(S43="Y",Y43="Cancelled"),0,N43-IF(AND(O43="Y",R43="Y"),N(P43),0)))</f>
        <v/>
      </c>
      <c r="U43" s="18"/>
      <c r="V43" s="15"/>
      <c r="W43" s="14"/>
      <c r="X43" s="21" t="str">
        <f aca="false">IF(OR(V43="",W43=""),"",IF(Y43="Cancelled","-",IF(COUNTIFS('Pickup Slots'!$A$6:$A$205,V43,'Pickup Slots'!$B$6:$B$205,W43)=0,"Slot not set up",IF(COUNTIFS($V$5:$V$304,V43,$W$5:$W$304,W43,$Y$5:$Y$304,"&lt;&gt;Cancelled")&gt;SUMIFS('Pickup Slots'!$C$6:$C$205,'Pickup Slots'!$A$6:$A$205,V43,'Pickup Slots'!$B$6:$B$205,W43),"DOUBLE-BOOKED","OK"))))</f>
        <v/>
      </c>
      <c r="Y43" s="14"/>
      <c r="Z43" s="16"/>
    </row>
    <row r="44" customFormat="false" ht="15" hidden="false" customHeight="false" outlineLevel="0" collapsed="false">
      <c r="A44" s="14"/>
      <c r="B44" s="15"/>
      <c r="C44" s="16"/>
      <c r="D44" s="17"/>
      <c r="E44" s="14"/>
      <c r="F44" s="14"/>
      <c r="G44" s="18"/>
      <c r="H44" s="14"/>
      <c r="I44" s="18"/>
      <c r="J44" s="14"/>
      <c r="K44" s="18"/>
      <c r="L44" s="19" t="str">
        <f aca="false">IF(AND(F44="",H44="",J44=""),"",IFERROR(G44*VLOOKUP(F44,'Batch Capacity'!$A$6:$C$40,3,FALSE()),0)+IFERROR(I44*VLOOKUP(H44,'Batch Capacity'!$A$6:$C$40,3,FALSE()),0)+IFERROR(K44*VLOOKUP(J44,'Batch Capacity'!$A$6:$C$40,3,FALSE()),0))</f>
        <v/>
      </c>
      <c r="M44" s="20"/>
      <c r="N44" s="19" t="str">
        <f aca="false">IF(L44="","",L44+N(M44))</f>
        <v/>
      </c>
      <c r="O44" s="18"/>
      <c r="P44" s="20"/>
      <c r="Q44" s="14"/>
      <c r="R44" s="18"/>
      <c r="S44" s="18"/>
      <c r="T44" s="19" t="str">
        <f aca="false">IF(N44="","",IF(OR(S44="Y",Y44="Cancelled"),0,N44-IF(AND(O44="Y",R44="Y"),N(P44),0)))</f>
        <v/>
      </c>
      <c r="U44" s="18"/>
      <c r="V44" s="15"/>
      <c r="W44" s="14"/>
      <c r="X44" s="21" t="str">
        <f aca="false">IF(OR(V44="",W44=""),"",IF(Y44="Cancelled","-",IF(COUNTIFS('Pickup Slots'!$A$6:$A$205,V44,'Pickup Slots'!$B$6:$B$205,W44)=0,"Slot not set up",IF(COUNTIFS($V$5:$V$304,V44,$W$5:$W$304,W44,$Y$5:$Y$304,"&lt;&gt;Cancelled")&gt;SUMIFS('Pickup Slots'!$C$6:$C$205,'Pickup Slots'!$A$6:$A$205,V44,'Pickup Slots'!$B$6:$B$205,W44),"DOUBLE-BOOKED","OK"))))</f>
        <v/>
      </c>
      <c r="Y44" s="14"/>
      <c r="Z44" s="16"/>
    </row>
    <row r="45" customFormat="false" ht="15" hidden="false" customHeight="false" outlineLevel="0" collapsed="false">
      <c r="A45" s="14"/>
      <c r="B45" s="15"/>
      <c r="C45" s="16"/>
      <c r="D45" s="17"/>
      <c r="E45" s="14"/>
      <c r="F45" s="14"/>
      <c r="G45" s="18"/>
      <c r="H45" s="14"/>
      <c r="I45" s="18"/>
      <c r="J45" s="14"/>
      <c r="K45" s="18"/>
      <c r="L45" s="19" t="str">
        <f aca="false">IF(AND(F45="",H45="",J45=""),"",IFERROR(G45*VLOOKUP(F45,'Batch Capacity'!$A$6:$C$40,3,FALSE()),0)+IFERROR(I45*VLOOKUP(H45,'Batch Capacity'!$A$6:$C$40,3,FALSE()),0)+IFERROR(K45*VLOOKUP(J45,'Batch Capacity'!$A$6:$C$40,3,FALSE()),0))</f>
        <v/>
      </c>
      <c r="M45" s="20"/>
      <c r="N45" s="19" t="str">
        <f aca="false">IF(L45="","",L45+N(M45))</f>
        <v/>
      </c>
      <c r="O45" s="18"/>
      <c r="P45" s="20"/>
      <c r="Q45" s="14"/>
      <c r="R45" s="18"/>
      <c r="S45" s="18"/>
      <c r="T45" s="19" t="str">
        <f aca="false">IF(N45="","",IF(OR(S45="Y",Y45="Cancelled"),0,N45-IF(AND(O45="Y",R45="Y"),N(P45),0)))</f>
        <v/>
      </c>
      <c r="U45" s="18"/>
      <c r="V45" s="15"/>
      <c r="W45" s="14"/>
      <c r="X45" s="21" t="str">
        <f aca="false">IF(OR(V45="",W45=""),"",IF(Y45="Cancelled","-",IF(COUNTIFS('Pickup Slots'!$A$6:$A$205,V45,'Pickup Slots'!$B$6:$B$205,W45)=0,"Slot not set up",IF(COUNTIFS($V$5:$V$304,V45,$W$5:$W$304,W45,$Y$5:$Y$304,"&lt;&gt;Cancelled")&gt;SUMIFS('Pickup Slots'!$C$6:$C$205,'Pickup Slots'!$A$6:$A$205,V45,'Pickup Slots'!$B$6:$B$205,W45),"DOUBLE-BOOKED","OK"))))</f>
        <v/>
      </c>
      <c r="Y45" s="14"/>
      <c r="Z45" s="16"/>
    </row>
    <row r="46" customFormat="false" ht="15" hidden="false" customHeight="false" outlineLevel="0" collapsed="false">
      <c r="A46" s="14"/>
      <c r="B46" s="15"/>
      <c r="C46" s="16"/>
      <c r="D46" s="17"/>
      <c r="E46" s="14"/>
      <c r="F46" s="14"/>
      <c r="G46" s="18"/>
      <c r="H46" s="14"/>
      <c r="I46" s="18"/>
      <c r="J46" s="14"/>
      <c r="K46" s="18"/>
      <c r="L46" s="19" t="str">
        <f aca="false">IF(AND(F46="",H46="",J46=""),"",IFERROR(G46*VLOOKUP(F46,'Batch Capacity'!$A$6:$C$40,3,FALSE()),0)+IFERROR(I46*VLOOKUP(H46,'Batch Capacity'!$A$6:$C$40,3,FALSE()),0)+IFERROR(K46*VLOOKUP(J46,'Batch Capacity'!$A$6:$C$40,3,FALSE()),0))</f>
        <v/>
      </c>
      <c r="M46" s="20"/>
      <c r="N46" s="19" t="str">
        <f aca="false">IF(L46="","",L46+N(M46))</f>
        <v/>
      </c>
      <c r="O46" s="18"/>
      <c r="P46" s="20"/>
      <c r="Q46" s="14"/>
      <c r="R46" s="18"/>
      <c r="S46" s="18"/>
      <c r="T46" s="19" t="str">
        <f aca="false">IF(N46="","",IF(OR(S46="Y",Y46="Cancelled"),0,N46-IF(AND(O46="Y",R46="Y"),N(P46),0)))</f>
        <v/>
      </c>
      <c r="U46" s="18"/>
      <c r="V46" s="15"/>
      <c r="W46" s="14"/>
      <c r="X46" s="21" t="str">
        <f aca="false">IF(OR(V46="",W46=""),"",IF(Y46="Cancelled","-",IF(COUNTIFS('Pickup Slots'!$A$6:$A$205,V46,'Pickup Slots'!$B$6:$B$205,W46)=0,"Slot not set up",IF(COUNTIFS($V$5:$V$304,V46,$W$5:$W$304,W46,$Y$5:$Y$304,"&lt;&gt;Cancelled")&gt;SUMIFS('Pickup Slots'!$C$6:$C$205,'Pickup Slots'!$A$6:$A$205,V46,'Pickup Slots'!$B$6:$B$205,W46),"DOUBLE-BOOKED","OK"))))</f>
        <v/>
      </c>
      <c r="Y46" s="14"/>
      <c r="Z46" s="16"/>
    </row>
    <row r="47" customFormat="false" ht="15" hidden="false" customHeight="false" outlineLevel="0" collapsed="false">
      <c r="A47" s="14"/>
      <c r="B47" s="15"/>
      <c r="C47" s="16"/>
      <c r="D47" s="17"/>
      <c r="E47" s="14"/>
      <c r="F47" s="14"/>
      <c r="G47" s="18"/>
      <c r="H47" s="14"/>
      <c r="I47" s="18"/>
      <c r="J47" s="14"/>
      <c r="K47" s="18"/>
      <c r="L47" s="19" t="str">
        <f aca="false">IF(AND(F47="",H47="",J47=""),"",IFERROR(G47*VLOOKUP(F47,'Batch Capacity'!$A$6:$C$40,3,FALSE()),0)+IFERROR(I47*VLOOKUP(H47,'Batch Capacity'!$A$6:$C$40,3,FALSE()),0)+IFERROR(K47*VLOOKUP(J47,'Batch Capacity'!$A$6:$C$40,3,FALSE()),0))</f>
        <v/>
      </c>
      <c r="M47" s="20"/>
      <c r="N47" s="19" t="str">
        <f aca="false">IF(L47="","",L47+N(M47))</f>
        <v/>
      </c>
      <c r="O47" s="18"/>
      <c r="P47" s="20"/>
      <c r="Q47" s="14"/>
      <c r="R47" s="18"/>
      <c r="S47" s="18"/>
      <c r="T47" s="19" t="str">
        <f aca="false">IF(N47="","",IF(OR(S47="Y",Y47="Cancelled"),0,N47-IF(AND(O47="Y",R47="Y"),N(P47),0)))</f>
        <v/>
      </c>
      <c r="U47" s="18"/>
      <c r="V47" s="15"/>
      <c r="W47" s="14"/>
      <c r="X47" s="21" t="str">
        <f aca="false">IF(OR(V47="",W47=""),"",IF(Y47="Cancelled","-",IF(COUNTIFS('Pickup Slots'!$A$6:$A$205,V47,'Pickup Slots'!$B$6:$B$205,W47)=0,"Slot not set up",IF(COUNTIFS($V$5:$V$304,V47,$W$5:$W$304,W47,$Y$5:$Y$304,"&lt;&gt;Cancelled")&gt;SUMIFS('Pickup Slots'!$C$6:$C$205,'Pickup Slots'!$A$6:$A$205,V47,'Pickup Slots'!$B$6:$B$205,W47),"DOUBLE-BOOKED","OK"))))</f>
        <v/>
      </c>
      <c r="Y47" s="14"/>
      <c r="Z47" s="16"/>
    </row>
    <row r="48" customFormat="false" ht="15" hidden="false" customHeight="false" outlineLevel="0" collapsed="false">
      <c r="A48" s="14"/>
      <c r="B48" s="15"/>
      <c r="C48" s="16"/>
      <c r="D48" s="17"/>
      <c r="E48" s="14"/>
      <c r="F48" s="14"/>
      <c r="G48" s="18"/>
      <c r="H48" s="14"/>
      <c r="I48" s="18"/>
      <c r="J48" s="14"/>
      <c r="K48" s="18"/>
      <c r="L48" s="19" t="str">
        <f aca="false">IF(AND(F48="",H48="",J48=""),"",IFERROR(G48*VLOOKUP(F48,'Batch Capacity'!$A$6:$C$40,3,FALSE()),0)+IFERROR(I48*VLOOKUP(H48,'Batch Capacity'!$A$6:$C$40,3,FALSE()),0)+IFERROR(K48*VLOOKUP(J48,'Batch Capacity'!$A$6:$C$40,3,FALSE()),0))</f>
        <v/>
      </c>
      <c r="M48" s="20"/>
      <c r="N48" s="19" t="str">
        <f aca="false">IF(L48="","",L48+N(M48))</f>
        <v/>
      </c>
      <c r="O48" s="18"/>
      <c r="P48" s="20"/>
      <c r="Q48" s="14"/>
      <c r="R48" s="18"/>
      <c r="S48" s="18"/>
      <c r="T48" s="19" t="str">
        <f aca="false">IF(N48="","",IF(OR(S48="Y",Y48="Cancelled"),0,N48-IF(AND(O48="Y",R48="Y"),N(P48),0)))</f>
        <v/>
      </c>
      <c r="U48" s="18"/>
      <c r="V48" s="15"/>
      <c r="W48" s="14"/>
      <c r="X48" s="21" t="str">
        <f aca="false">IF(OR(V48="",W48=""),"",IF(Y48="Cancelled","-",IF(COUNTIFS('Pickup Slots'!$A$6:$A$205,V48,'Pickup Slots'!$B$6:$B$205,W48)=0,"Slot not set up",IF(COUNTIFS($V$5:$V$304,V48,$W$5:$W$304,W48,$Y$5:$Y$304,"&lt;&gt;Cancelled")&gt;SUMIFS('Pickup Slots'!$C$6:$C$205,'Pickup Slots'!$A$6:$A$205,V48,'Pickup Slots'!$B$6:$B$205,W48),"DOUBLE-BOOKED","OK"))))</f>
        <v/>
      </c>
      <c r="Y48" s="14"/>
      <c r="Z48" s="16"/>
    </row>
    <row r="49" customFormat="false" ht="15" hidden="false" customHeight="false" outlineLevel="0" collapsed="false">
      <c r="A49" s="14"/>
      <c r="B49" s="15"/>
      <c r="C49" s="16"/>
      <c r="D49" s="17"/>
      <c r="E49" s="14"/>
      <c r="F49" s="14"/>
      <c r="G49" s="18"/>
      <c r="H49" s="14"/>
      <c r="I49" s="18"/>
      <c r="J49" s="14"/>
      <c r="K49" s="18"/>
      <c r="L49" s="19" t="str">
        <f aca="false">IF(AND(F49="",H49="",J49=""),"",IFERROR(G49*VLOOKUP(F49,'Batch Capacity'!$A$6:$C$40,3,FALSE()),0)+IFERROR(I49*VLOOKUP(H49,'Batch Capacity'!$A$6:$C$40,3,FALSE()),0)+IFERROR(K49*VLOOKUP(J49,'Batch Capacity'!$A$6:$C$40,3,FALSE()),0))</f>
        <v/>
      </c>
      <c r="M49" s="20"/>
      <c r="N49" s="19" t="str">
        <f aca="false">IF(L49="","",L49+N(M49))</f>
        <v/>
      </c>
      <c r="O49" s="18"/>
      <c r="P49" s="20"/>
      <c r="Q49" s="14"/>
      <c r="R49" s="18"/>
      <c r="S49" s="18"/>
      <c r="T49" s="19" t="str">
        <f aca="false">IF(N49="","",IF(OR(S49="Y",Y49="Cancelled"),0,N49-IF(AND(O49="Y",R49="Y"),N(P49),0)))</f>
        <v/>
      </c>
      <c r="U49" s="18"/>
      <c r="V49" s="15"/>
      <c r="W49" s="14"/>
      <c r="X49" s="21" t="str">
        <f aca="false">IF(OR(V49="",W49=""),"",IF(Y49="Cancelled","-",IF(COUNTIFS('Pickup Slots'!$A$6:$A$205,V49,'Pickup Slots'!$B$6:$B$205,W49)=0,"Slot not set up",IF(COUNTIFS($V$5:$V$304,V49,$W$5:$W$304,W49,$Y$5:$Y$304,"&lt;&gt;Cancelled")&gt;SUMIFS('Pickup Slots'!$C$6:$C$205,'Pickup Slots'!$A$6:$A$205,V49,'Pickup Slots'!$B$6:$B$205,W49),"DOUBLE-BOOKED","OK"))))</f>
        <v/>
      </c>
      <c r="Y49" s="14"/>
      <c r="Z49" s="16"/>
    </row>
    <row r="50" customFormat="false" ht="15" hidden="false" customHeight="false" outlineLevel="0" collapsed="false">
      <c r="A50" s="14"/>
      <c r="B50" s="15"/>
      <c r="C50" s="16"/>
      <c r="D50" s="17"/>
      <c r="E50" s="14"/>
      <c r="F50" s="14"/>
      <c r="G50" s="18"/>
      <c r="H50" s="14"/>
      <c r="I50" s="18"/>
      <c r="J50" s="14"/>
      <c r="K50" s="18"/>
      <c r="L50" s="19" t="str">
        <f aca="false">IF(AND(F50="",H50="",J50=""),"",IFERROR(G50*VLOOKUP(F50,'Batch Capacity'!$A$6:$C$40,3,FALSE()),0)+IFERROR(I50*VLOOKUP(H50,'Batch Capacity'!$A$6:$C$40,3,FALSE()),0)+IFERROR(K50*VLOOKUP(J50,'Batch Capacity'!$A$6:$C$40,3,FALSE()),0))</f>
        <v/>
      </c>
      <c r="M50" s="20"/>
      <c r="N50" s="19" t="str">
        <f aca="false">IF(L50="","",L50+N(M50))</f>
        <v/>
      </c>
      <c r="O50" s="18"/>
      <c r="P50" s="20"/>
      <c r="Q50" s="14"/>
      <c r="R50" s="18"/>
      <c r="S50" s="18"/>
      <c r="T50" s="19" t="str">
        <f aca="false">IF(N50="","",IF(OR(S50="Y",Y50="Cancelled"),0,N50-IF(AND(O50="Y",R50="Y"),N(P50),0)))</f>
        <v/>
      </c>
      <c r="U50" s="18"/>
      <c r="V50" s="15"/>
      <c r="W50" s="14"/>
      <c r="X50" s="21" t="str">
        <f aca="false">IF(OR(V50="",W50=""),"",IF(Y50="Cancelled","-",IF(COUNTIFS('Pickup Slots'!$A$6:$A$205,V50,'Pickup Slots'!$B$6:$B$205,W50)=0,"Slot not set up",IF(COUNTIFS($V$5:$V$304,V50,$W$5:$W$304,W50,$Y$5:$Y$304,"&lt;&gt;Cancelled")&gt;SUMIFS('Pickup Slots'!$C$6:$C$205,'Pickup Slots'!$A$6:$A$205,V50,'Pickup Slots'!$B$6:$B$205,W50),"DOUBLE-BOOKED","OK"))))</f>
        <v/>
      </c>
      <c r="Y50" s="14"/>
      <c r="Z50" s="16"/>
    </row>
    <row r="51" customFormat="false" ht="15" hidden="false" customHeight="false" outlineLevel="0" collapsed="false">
      <c r="A51" s="14"/>
      <c r="B51" s="15"/>
      <c r="C51" s="16"/>
      <c r="D51" s="17"/>
      <c r="E51" s="14"/>
      <c r="F51" s="14"/>
      <c r="G51" s="18"/>
      <c r="H51" s="14"/>
      <c r="I51" s="18"/>
      <c r="J51" s="14"/>
      <c r="K51" s="18"/>
      <c r="L51" s="19" t="str">
        <f aca="false">IF(AND(F51="",H51="",J51=""),"",IFERROR(G51*VLOOKUP(F51,'Batch Capacity'!$A$6:$C$40,3,FALSE()),0)+IFERROR(I51*VLOOKUP(H51,'Batch Capacity'!$A$6:$C$40,3,FALSE()),0)+IFERROR(K51*VLOOKUP(J51,'Batch Capacity'!$A$6:$C$40,3,FALSE()),0))</f>
        <v/>
      </c>
      <c r="M51" s="20"/>
      <c r="N51" s="19" t="str">
        <f aca="false">IF(L51="","",L51+N(M51))</f>
        <v/>
      </c>
      <c r="O51" s="18"/>
      <c r="P51" s="20"/>
      <c r="Q51" s="14"/>
      <c r="R51" s="18"/>
      <c r="S51" s="18"/>
      <c r="T51" s="19" t="str">
        <f aca="false">IF(N51="","",IF(OR(S51="Y",Y51="Cancelled"),0,N51-IF(AND(O51="Y",R51="Y"),N(P51),0)))</f>
        <v/>
      </c>
      <c r="U51" s="18"/>
      <c r="V51" s="15"/>
      <c r="W51" s="14"/>
      <c r="X51" s="21" t="str">
        <f aca="false">IF(OR(V51="",W51=""),"",IF(Y51="Cancelled","-",IF(COUNTIFS('Pickup Slots'!$A$6:$A$205,V51,'Pickup Slots'!$B$6:$B$205,W51)=0,"Slot not set up",IF(COUNTIFS($V$5:$V$304,V51,$W$5:$W$304,W51,$Y$5:$Y$304,"&lt;&gt;Cancelled")&gt;SUMIFS('Pickup Slots'!$C$6:$C$205,'Pickup Slots'!$A$6:$A$205,V51,'Pickup Slots'!$B$6:$B$205,W51),"DOUBLE-BOOKED","OK"))))</f>
        <v/>
      </c>
      <c r="Y51" s="14"/>
      <c r="Z51" s="16"/>
    </row>
    <row r="52" customFormat="false" ht="15" hidden="false" customHeight="false" outlineLevel="0" collapsed="false">
      <c r="A52" s="14"/>
      <c r="B52" s="15"/>
      <c r="C52" s="16"/>
      <c r="D52" s="17"/>
      <c r="E52" s="14"/>
      <c r="F52" s="14"/>
      <c r="G52" s="18"/>
      <c r="H52" s="14"/>
      <c r="I52" s="18"/>
      <c r="J52" s="14"/>
      <c r="K52" s="18"/>
      <c r="L52" s="19" t="str">
        <f aca="false">IF(AND(F52="",H52="",J52=""),"",IFERROR(G52*VLOOKUP(F52,'Batch Capacity'!$A$6:$C$40,3,FALSE()),0)+IFERROR(I52*VLOOKUP(H52,'Batch Capacity'!$A$6:$C$40,3,FALSE()),0)+IFERROR(K52*VLOOKUP(J52,'Batch Capacity'!$A$6:$C$40,3,FALSE()),0))</f>
        <v/>
      </c>
      <c r="M52" s="20"/>
      <c r="N52" s="19" t="str">
        <f aca="false">IF(L52="","",L52+N(M52))</f>
        <v/>
      </c>
      <c r="O52" s="18"/>
      <c r="P52" s="20"/>
      <c r="Q52" s="14"/>
      <c r="R52" s="18"/>
      <c r="S52" s="18"/>
      <c r="T52" s="19" t="str">
        <f aca="false">IF(N52="","",IF(OR(S52="Y",Y52="Cancelled"),0,N52-IF(AND(O52="Y",R52="Y"),N(P52),0)))</f>
        <v/>
      </c>
      <c r="U52" s="18"/>
      <c r="V52" s="15"/>
      <c r="W52" s="14"/>
      <c r="X52" s="21" t="str">
        <f aca="false">IF(OR(V52="",W52=""),"",IF(Y52="Cancelled","-",IF(COUNTIFS('Pickup Slots'!$A$6:$A$205,V52,'Pickup Slots'!$B$6:$B$205,W52)=0,"Slot not set up",IF(COUNTIFS($V$5:$V$304,V52,$W$5:$W$304,W52,$Y$5:$Y$304,"&lt;&gt;Cancelled")&gt;SUMIFS('Pickup Slots'!$C$6:$C$205,'Pickup Slots'!$A$6:$A$205,V52,'Pickup Slots'!$B$6:$B$205,W52),"DOUBLE-BOOKED","OK"))))</f>
        <v/>
      </c>
      <c r="Y52" s="14"/>
      <c r="Z52" s="16"/>
    </row>
    <row r="53" customFormat="false" ht="15" hidden="false" customHeight="false" outlineLevel="0" collapsed="false">
      <c r="A53" s="14"/>
      <c r="B53" s="15"/>
      <c r="C53" s="16"/>
      <c r="D53" s="17"/>
      <c r="E53" s="14"/>
      <c r="F53" s="14"/>
      <c r="G53" s="18"/>
      <c r="H53" s="14"/>
      <c r="I53" s="18"/>
      <c r="J53" s="14"/>
      <c r="K53" s="18"/>
      <c r="L53" s="19" t="str">
        <f aca="false">IF(AND(F53="",H53="",J53=""),"",IFERROR(G53*VLOOKUP(F53,'Batch Capacity'!$A$6:$C$40,3,FALSE()),0)+IFERROR(I53*VLOOKUP(H53,'Batch Capacity'!$A$6:$C$40,3,FALSE()),0)+IFERROR(K53*VLOOKUP(J53,'Batch Capacity'!$A$6:$C$40,3,FALSE()),0))</f>
        <v/>
      </c>
      <c r="M53" s="20"/>
      <c r="N53" s="19" t="str">
        <f aca="false">IF(L53="","",L53+N(M53))</f>
        <v/>
      </c>
      <c r="O53" s="18"/>
      <c r="P53" s="20"/>
      <c r="Q53" s="14"/>
      <c r="R53" s="18"/>
      <c r="S53" s="18"/>
      <c r="T53" s="19" t="str">
        <f aca="false">IF(N53="","",IF(OR(S53="Y",Y53="Cancelled"),0,N53-IF(AND(O53="Y",R53="Y"),N(P53),0)))</f>
        <v/>
      </c>
      <c r="U53" s="18"/>
      <c r="V53" s="15"/>
      <c r="W53" s="14"/>
      <c r="X53" s="21" t="str">
        <f aca="false">IF(OR(V53="",W53=""),"",IF(Y53="Cancelled","-",IF(COUNTIFS('Pickup Slots'!$A$6:$A$205,V53,'Pickup Slots'!$B$6:$B$205,W53)=0,"Slot not set up",IF(COUNTIFS($V$5:$V$304,V53,$W$5:$W$304,W53,$Y$5:$Y$304,"&lt;&gt;Cancelled")&gt;SUMIFS('Pickup Slots'!$C$6:$C$205,'Pickup Slots'!$A$6:$A$205,V53,'Pickup Slots'!$B$6:$B$205,W53),"DOUBLE-BOOKED","OK"))))</f>
        <v/>
      </c>
      <c r="Y53" s="14"/>
      <c r="Z53" s="16"/>
    </row>
    <row r="54" customFormat="false" ht="15" hidden="false" customHeight="false" outlineLevel="0" collapsed="false">
      <c r="A54" s="14"/>
      <c r="B54" s="15"/>
      <c r="C54" s="16"/>
      <c r="D54" s="17"/>
      <c r="E54" s="14"/>
      <c r="F54" s="14"/>
      <c r="G54" s="18"/>
      <c r="H54" s="14"/>
      <c r="I54" s="18"/>
      <c r="J54" s="14"/>
      <c r="K54" s="18"/>
      <c r="L54" s="19" t="str">
        <f aca="false">IF(AND(F54="",H54="",J54=""),"",IFERROR(G54*VLOOKUP(F54,'Batch Capacity'!$A$6:$C$40,3,FALSE()),0)+IFERROR(I54*VLOOKUP(H54,'Batch Capacity'!$A$6:$C$40,3,FALSE()),0)+IFERROR(K54*VLOOKUP(J54,'Batch Capacity'!$A$6:$C$40,3,FALSE()),0))</f>
        <v/>
      </c>
      <c r="M54" s="20"/>
      <c r="N54" s="19" t="str">
        <f aca="false">IF(L54="","",L54+N(M54))</f>
        <v/>
      </c>
      <c r="O54" s="18"/>
      <c r="P54" s="20"/>
      <c r="Q54" s="14"/>
      <c r="R54" s="18"/>
      <c r="S54" s="18"/>
      <c r="T54" s="19" t="str">
        <f aca="false">IF(N54="","",IF(OR(S54="Y",Y54="Cancelled"),0,N54-IF(AND(O54="Y",R54="Y"),N(P54),0)))</f>
        <v/>
      </c>
      <c r="U54" s="18"/>
      <c r="V54" s="15"/>
      <c r="W54" s="14"/>
      <c r="X54" s="21" t="str">
        <f aca="false">IF(OR(V54="",W54=""),"",IF(Y54="Cancelled","-",IF(COUNTIFS('Pickup Slots'!$A$6:$A$205,V54,'Pickup Slots'!$B$6:$B$205,W54)=0,"Slot not set up",IF(COUNTIFS($V$5:$V$304,V54,$W$5:$W$304,W54,$Y$5:$Y$304,"&lt;&gt;Cancelled")&gt;SUMIFS('Pickup Slots'!$C$6:$C$205,'Pickup Slots'!$A$6:$A$205,V54,'Pickup Slots'!$B$6:$B$205,W54),"DOUBLE-BOOKED","OK"))))</f>
        <v/>
      </c>
      <c r="Y54" s="14"/>
      <c r="Z54" s="16"/>
    </row>
    <row r="55" customFormat="false" ht="15" hidden="false" customHeight="false" outlineLevel="0" collapsed="false">
      <c r="A55" s="14"/>
      <c r="B55" s="15"/>
      <c r="C55" s="16"/>
      <c r="D55" s="17"/>
      <c r="E55" s="14"/>
      <c r="F55" s="14"/>
      <c r="G55" s="18"/>
      <c r="H55" s="14"/>
      <c r="I55" s="18"/>
      <c r="J55" s="14"/>
      <c r="K55" s="18"/>
      <c r="L55" s="19" t="str">
        <f aca="false">IF(AND(F55="",H55="",J55=""),"",IFERROR(G55*VLOOKUP(F55,'Batch Capacity'!$A$6:$C$40,3,FALSE()),0)+IFERROR(I55*VLOOKUP(H55,'Batch Capacity'!$A$6:$C$40,3,FALSE()),0)+IFERROR(K55*VLOOKUP(J55,'Batch Capacity'!$A$6:$C$40,3,FALSE()),0))</f>
        <v/>
      </c>
      <c r="M55" s="20"/>
      <c r="N55" s="19" t="str">
        <f aca="false">IF(L55="","",L55+N(M55))</f>
        <v/>
      </c>
      <c r="O55" s="18"/>
      <c r="P55" s="20"/>
      <c r="Q55" s="14"/>
      <c r="R55" s="18"/>
      <c r="S55" s="18"/>
      <c r="T55" s="19" t="str">
        <f aca="false">IF(N55="","",IF(OR(S55="Y",Y55="Cancelled"),0,N55-IF(AND(O55="Y",R55="Y"),N(P55),0)))</f>
        <v/>
      </c>
      <c r="U55" s="18"/>
      <c r="V55" s="15"/>
      <c r="W55" s="14"/>
      <c r="X55" s="21" t="str">
        <f aca="false">IF(OR(V55="",W55=""),"",IF(Y55="Cancelled","-",IF(COUNTIFS('Pickup Slots'!$A$6:$A$205,V55,'Pickup Slots'!$B$6:$B$205,W55)=0,"Slot not set up",IF(COUNTIFS($V$5:$V$304,V55,$W$5:$W$304,W55,$Y$5:$Y$304,"&lt;&gt;Cancelled")&gt;SUMIFS('Pickup Slots'!$C$6:$C$205,'Pickup Slots'!$A$6:$A$205,V55,'Pickup Slots'!$B$6:$B$205,W55),"DOUBLE-BOOKED","OK"))))</f>
        <v/>
      </c>
      <c r="Y55" s="14"/>
      <c r="Z55" s="16"/>
    </row>
    <row r="56" customFormat="false" ht="15" hidden="false" customHeight="false" outlineLevel="0" collapsed="false">
      <c r="A56" s="14"/>
      <c r="B56" s="15"/>
      <c r="C56" s="16"/>
      <c r="D56" s="17"/>
      <c r="E56" s="14"/>
      <c r="F56" s="14"/>
      <c r="G56" s="18"/>
      <c r="H56" s="14"/>
      <c r="I56" s="18"/>
      <c r="J56" s="14"/>
      <c r="K56" s="18"/>
      <c r="L56" s="19" t="str">
        <f aca="false">IF(AND(F56="",H56="",J56=""),"",IFERROR(G56*VLOOKUP(F56,'Batch Capacity'!$A$6:$C$40,3,FALSE()),0)+IFERROR(I56*VLOOKUP(H56,'Batch Capacity'!$A$6:$C$40,3,FALSE()),0)+IFERROR(K56*VLOOKUP(J56,'Batch Capacity'!$A$6:$C$40,3,FALSE()),0))</f>
        <v/>
      </c>
      <c r="M56" s="20"/>
      <c r="N56" s="19" t="str">
        <f aca="false">IF(L56="","",L56+N(M56))</f>
        <v/>
      </c>
      <c r="O56" s="18"/>
      <c r="P56" s="20"/>
      <c r="Q56" s="14"/>
      <c r="R56" s="18"/>
      <c r="S56" s="18"/>
      <c r="T56" s="19" t="str">
        <f aca="false">IF(N56="","",IF(OR(S56="Y",Y56="Cancelled"),0,N56-IF(AND(O56="Y",R56="Y"),N(P56),0)))</f>
        <v/>
      </c>
      <c r="U56" s="18"/>
      <c r="V56" s="15"/>
      <c r="W56" s="14"/>
      <c r="X56" s="21" t="str">
        <f aca="false">IF(OR(V56="",W56=""),"",IF(Y56="Cancelled","-",IF(COUNTIFS('Pickup Slots'!$A$6:$A$205,V56,'Pickup Slots'!$B$6:$B$205,W56)=0,"Slot not set up",IF(COUNTIFS($V$5:$V$304,V56,$W$5:$W$304,W56,$Y$5:$Y$304,"&lt;&gt;Cancelled")&gt;SUMIFS('Pickup Slots'!$C$6:$C$205,'Pickup Slots'!$A$6:$A$205,V56,'Pickup Slots'!$B$6:$B$205,W56),"DOUBLE-BOOKED","OK"))))</f>
        <v/>
      </c>
      <c r="Y56" s="14"/>
      <c r="Z56" s="16"/>
    </row>
    <row r="57" customFormat="false" ht="15" hidden="false" customHeight="false" outlineLevel="0" collapsed="false">
      <c r="A57" s="14"/>
      <c r="B57" s="15"/>
      <c r="C57" s="16"/>
      <c r="D57" s="17"/>
      <c r="E57" s="14"/>
      <c r="F57" s="14"/>
      <c r="G57" s="18"/>
      <c r="H57" s="14"/>
      <c r="I57" s="18"/>
      <c r="J57" s="14"/>
      <c r="K57" s="18"/>
      <c r="L57" s="19" t="str">
        <f aca="false">IF(AND(F57="",H57="",J57=""),"",IFERROR(G57*VLOOKUP(F57,'Batch Capacity'!$A$6:$C$40,3,FALSE()),0)+IFERROR(I57*VLOOKUP(H57,'Batch Capacity'!$A$6:$C$40,3,FALSE()),0)+IFERROR(K57*VLOOKUP(J57,'Batch Capacity'!$A$6:$C$40,3,FALSE()),0))</f>
        <v/>
      </c>
      <c r="M57" s="20"/>
      <c r="N57" s="19" t="str">
        <f aca="false">IF(L57="","",L57+N(M57))</f>
        <v/>
      </c>
      <c r="O57" s="18"/>
      <c r="P57" s="20"/>
      <c r="Q57" s="14"/>
      <c r="R57" s="18"/>
      <c r="S57" s="18"/>
      <c r="T57" s="19" t="str">
        <f aca="false">IF(N57="","",IF(OR(S57="Y",Y57="Cancelled"),0,N57-IF(AND(O57="Y",R57="Y"),N(P57),0)))</f>
        <v/>
      </c>
      <c r="U57" s="18"/>
      <c r="V57" s="15"/>
      <c r="W57" s="14"/>
      <c r="X57" s="21" t="str">
        <f aca="false">IF(OR(V57="",W57=""),"",IF(Y57="Cancelled","-",IF(COUNTIFS('Pickup Slots'!$A$6:$A$205,V57,'Pickup Slots'!$B$6:$B$205,W57)=0,"Slot not set up",IF(COUNTIFS($V$5:$V$304,V57,$W$5:$W$304,W57,$Y$5:$Y$304,"&lt;&gt;Cancelled")&gt;SUMIFS('Pickup Slots'!$C$6:$C$205,'Pickup Slots'!$A$6:$A$205,V57,'Pickup Slots'!$B$6:$B$205,W57),"DOUBLE-BOOKED","OK"))))</f>
        <v/>
      </c>
      <c r="Y57" s="14"/>
      <c r="Z57" s="16"/>
    </row>
    <row r="58" customFormat="false" ht="15" hidden="false" customHeight="false" outlineLevel="0" collapsed="false">
      <c r="A58" s="14"/>
      <c r="B58" s="15"/>
      <c r="C58" s="16"/>
      <c r="D58" s="17"/>
      <c r="E58" s="14"/>
      <c r="F58" s="14"/>
      <c r="G58" s="18"/>
      <c r="H58" s="14"/>
      <c r="I58" s="18"/>
      <c r="J58" s="14"/>
      <c r="K58" s="18"/>
      <c r="L58" s="19" t="str">
        <f aca="false">IF(AND(F58="",H58="",J58=""),"",IFERROR(G58*VLOOKUP(F58,'Batch Capacity'!$A$6:$C$40,3,FALSE()),0)+IFERROR(I58*VLOOKUP(H58,'Batch Capacity'!$A$6:$C$40,3,FALSE()),0)+IFERROR(K58*VLOOKUP(J58,'Batch Capacity'!$A$6:$C$40,3,FALSE()),0))</f>
        <v/>
      </c>
      <c r="M58" s="20"/>
      <c r="N58" s="19" t="str">
        <f aca="false">IF(L58="","",L58+N(M58))</f>
        <v/>
      </c>
      <c r="O58" s="18"/>
      <c r="P58" s="20"/>
      <c r="Q58" s="14"/>
      <c r="R58" s="18"/>
      <c r="S58" s="18"/>
      <c r="T58" s="19" t="str">
        <f aca="false">IF(N58="","",IF(OR(S58="Y",Y58="Cancelled"),0,N58-IF(AND(O58="Y",R58="Y"),N(P58),0)))</f>
        <v/>
      </c>
      <c r="U58" s="18"/>
      <c r="V58" s="15"/>
      <c r="W58" s="14"/>
      <c r="X58" s="21" t="str">
        <f aca="false">IF(OR(V58="",W58=""),"",IF(Y58="Cancelled","-",IF(COUNTIFS('Pickup Slots'!$A$6:$A$205,V58,'Pickup Slots'!$B$6:$B$205,W58)=0,"Slot not set up",IF(COUNTIFS($V$5:$V$304,V58,$W$5:$W$304,W58,$Y$5:$Y$304,"&lt;&gt;Cancelled")&gt;SUMIFS('Pickup Slots'!$C$6:$C$205,'Pickup Slots'!$A$6:$A$205,V58,'Pickup Slots'!$B$6:$B$205,W58),"DOUBLE-BOOKED","OK"))))</f>
        <v/>
      </c>
      <c r="Y58" s="14"/>
      <c r="Z58" s="16"/>
    </row>
    <row r="59" customFormat="false" ht="15" hidden="false" customHeight="false" outlineLevel="0" collapsed="false">
      <c r="A59" s="14"/>
      <c r="B59" s="15"/>
      <c r="C59" s="16"/>
      <c r="D59" s="17"/>
      <c r="E59" s="14"/>
      <c r="F59" s="14"/>
      <c r="G59" s="18"/>
      <c r="H59" s="14"/>
      <c r="I59" s="18"/>
      <c r="J59" s="14"/>
      <c r="K59" s="18"/>
      <c r="L59" s="19" t="str">
        <f aca="false">IF(AND(F59="",H59="",J59=""),"",IFERROR(G59*VLOOKUP(F59,'Batch Capacity'!$A$6:$C$40,3,FALSE()),0)+IFERROR(I59*VLOOKUP(H59,'Batch Capacity'!$A$6:$C$40,3,FALSE()),0)+IFERROR(K59*VLOOKUP(J59,'Batch Capacity'!$A$6:$C$40,3,FALSE()),0))</f>
        <v/>
      </c>
      <c r="M59" s="20"/>
      <c r="N59" s="19" t="str">
        <f aca="false">IF(L59="","",L59+N(M59))</f>
        <v/>
      </c>
      <c r="O59" s="18"/>
      <c r="P59" s="20"/>
      <c r="Q59" s="14"/>
      <c r="R59" s="18"/>
      <c r="S59" s="18"/>
      <c r="T59" s="19" t="str">
        <f aca="false">IF(N59="","",IF(OR(S59="Y",Y59="Cancelled"),0,N59-IF(AND(O59="Y",R59="Y"),N(P59),0)))</f>
        <v/>
      </c>
      <c r="U59" s="18"/>
      <c r="V59" s="15"/>
      <c r="W59" s="14"/>
      <c r="X59" s="21" t="str">
        <f aca="false">IF(OR(V59="",W59=""),"",IF(Y59="Cancelled","-",IF(COUNTIFS('Pickup Slots'!$A$6:$A$205,V59,'Pickup Slots'!$B$6:$B$205,W59)=0,"Slot not set up",IF(COUNTIFS($V$5:$V$304,V59,$W$5:$W$304,W59,$Y$5:$Y$304,"&lt;&gt;Cancelled")&gt;SUMIFS('Pickup Slots'!$C$6:$C$205,'Pickup Slots'!$A$6:$A$205,V59,'Pickup Slots'!$B$6:$B$205,W59),"DOUBLE-BOOKED","OK"))))</f>
        <v/>
      </c>
      <c r="Y59" s="14"/>
      <c r="Z59" s="16"/>
    </row>
    <row r="60" customFormat="false" ht="15" hidden="false" customHeight="false" outlineLevel="0" collapsed="false">
      <c r="A60" s="14"/>
      <c r="B60" s="15"/>
      <c r="C60" s="16"/>
      <c r="D60" s="17"/>
      <c r="E60" s="14"/>
      <c r="F60" s="14"/>
      <c r="G60" s="18"/>
      <c r="H60" s="14"/>
      <c r="I60" s="18"/>
      <c r="J60" s="14"/>
      <c r="K60" s="18"/>
      <c r="L60" s="19" t="str">
        <f aca="false">IF(AND(F60="",H60="",J60=""),"",IFERROR(G60*VLOOKUP(F60,'Batch Capacity'!$A$6:$C$40,3,FALSE()),0)+IFERROR(I60*VLOOKUP(H60,'Batch Capacity'!$A$6:$C$40,3,FALSE()),0)+IFERROR(K60*VLOOKUP(J60,'Batch Capacity'!$A$6:$C$40,3,FALSE()),0))</f>
        <v/>
      </c>
      <c r="M60" s="20"/>
      <c r="N60" s="19" t="str">
        <f aca="false">IF(L60="","",L60+N(M60))</f>
        <v/>
      </c>
      <c r="O60" s="18"/>
      <c r="P60" s="20"/>
      <c r="Q60" s="14"/>
      <c r="R60" s="18"/>
      <c r="S60" s="18"/>
      <c r="T60" s="19" t="str">
        <f aca="false">IF(N60="","",IF(OR(S60="Y",Y60="Cancelled"),0,N60-IF(AND(O60="Y",R60="Y"),N(P60),0)))</f>
        <v/>
      </c>
      <c r="U60" s="18"/>
      <c r="V60" s="15"/>
      <c r="W60" s="14"/>
      <c r="X60" s="21" t="str">
        <f aca="false">IF(OR(V60="",W60=""),"",IF(Y60="Cancelled","-",IF(COUNTIFS('Pickup Slots'!$A$6:$A$205,V60,'Pickup Slots'!$B$6:$B$205,W60)=0,"Slot not set up",IF(COUNTIFS($V$5:$V$304,V60,$W$5:$W$304,W60,$Y$5:$Y$304,"&lt;&gt;Cancelled")&gt;SUMIFS('Pickup Slots'!$C$6:$C$205,'Pickup Slots'!$A$6:$A$205,V60,'Pickup Slots'!$B$6:$B$205,W60),"DOUBLE-BOOKED","OK"))))</f>
        <v/>
      </c>
      <c r="Y60" s="14"/>
      <c r="Z60" s="16"/>
    </row>
    <row r="61" customFormat="false" ht="15" hidden="false" customHeight="false" outlineLevel="0" collapsed="false">
      <c r="A61" s="14"/>
      <c r="B61" s="15"/>
      <c r="C61" s="16"/>
      <c r="D61" s="17"/>
      <c r="E61" s="14"/>
      <c r="F61" s="14"/>
      <c r="G61" s="18"/>
      <c r="H61" s="14"/>
      <c r="I61" s="18"/>
      <c r="J61" s="14"/>
      <c r="K61" s="18"/>
      <c r="L61" s="19" t="str">
        <f aca="false">IF(AND(F61="",H61="",J61=""),"",IFERROR(G61*VLOOKUP(F61,'Batch Capacity'!$A$6:$C$40,3,FALSE()),0)+IFERROR(I61*VLOOKUP(H61,'Batch Capacity'!$A$6:$C$40,3,FALSE()),0)+IFERROR(K61*VLOOKUP(J61,'Batch Capacity'!$A$6:$C$40,3,FALSE()),0))</f>
        <v/>
      </c>
      <c r="M61" s="20"/>
      <c r="N61" s="19" t="str">
        <f aca="false">IF(L61="","",L61+N(M61))</f>
        <v/>
      </c>
      <c r="O61" s="18"/>
      <c r="P61" s="20"/>
      <c r="Q61" s="14"/>
      <c r="R61" s="18"/>
      <c r="S61" s="18"/>
      <c r="T61" s="19" t="str">
        <f aca="false">IF(N61="","",IF(OR(S61="Y",Y61="Cancelled"),0,N61-IF(AND(O61="Y",R61="Y"),N(P61),0)))</f>
        <v/>
      </c>
      <c r="U61" s="18"/>
      <c r="V61" s="15"/>
      <c r="W61" s="14"/>
      <c r="X61" s="21" t="str">
        <f aca="false">IF(OR(V61="",W61=""),"",IF(Y61="Cancelled","-",IF(COUNTIFS('Pickup Slots'!$A$6:$A$205,V61,'Pickup Slots'!$B$6:$B$205,W61)=0,"Slot not set up",IF(COUNTIFS($V$5:$V$304,V61,$W$5:$W$304,W61,$Y$5:$Y$304,"&lt;&gt;Cancelled")&gt;SUMIFS('Pickup Slots'!$C$6:$C$205,'Pickup Slots'!$A$6:$A$205,V61,'Pickup Slots'!$B$6:$B$205,W61),"DOUBLE-BOOKED","OK"))))</f>
        <v/>
      </c>
      <c r="Y61" s="14"/>
      <c r="Z61" s="16"/>
    </row>
    <row r="62" customFormat="false" ht="15" hidden="false" customHeight="false" outlineLevel="0" collapsed="false">
      <c r="A62" s="14"/>
      <c r="B62" s="15"/>
      <c r="C62" s="16"/>
      <c r="D62" s="17"/>
      <c r="E62" s="14"/>
      <c r="F62" s="14"/>
      <c r="G62" s="18"/>
      <c r="H62" s="14"/>
      <c r="I62" s="18"/>
      <c r="J62" s="14"/>
      <c r="K62" s="18"/>
      <c r="L62" s="19" t="str">
        <f aca="false">IF(AND(F62="",H62="",J62=""),"",IFERROR(G62*VLOOKUP(F62,'Batch Capacity'!$A$6:$C$40,3,FALSE()),0)+IFERROR(I62*VLOOKUP(H62,'Batch Capacity'!$A$6:$C$40,3,FALSE()),0)+IFERROR(K62*VLOOKUP(J62,'Batch Capacity'!$A$6:$C$40,3,FALSE()),0))</f>
        <v/>
      </c>
      <c r="M62" s="20"/>
      <c r="N62" s="19" t="str">
        <f aca="false">IF(L62="","",L62+N(M62))</f>
        <v/>
      </c>
      <c r="O62" s="18"/>
      <c r="P62" s="20"/>
      <c r="Q62" s="14"/>
      <c r="R62" s="18"/>
      <c r="S62" s="18"/>
      <c r="T62" s="19" t="str">
        <f aca="false">IF(N62="","",IF(OR(S62="Y",Y62="Cancelled"),0,N62-IF(AND(O62="Y",R62="Y"),N(P62),0)))</f>
        <v/>
      </c>
      <c r="U62" s="18"/>
      <c r="V62" s="15"/>
      <c r="W62" s="14"/>
      <c r="X62" s="21" t="str">
        <f aca="false">IF(OR(V62="",W62=""),"",IF(Y62="Cancelled","-",IF(COUNTIFS('Pickup Slots'!$A$6:$A$205,V62,'Pickup Slots'!$B$6:$B$205,W62)=0,"Slot not set up",IF(COUNTIFS($V$5:$V$304,V62,$W$5:$W$304,W62,$Y$5:$Y$304,"&lt;&gt;Cancelled")&gt;SUMIFS('Pickup Slots'!$C$6:$C$205,'Pickup Slots'!$A$6:$A$205,V62,'Pickup Slots'!$B$6:$B$205,W62),"DOUBLE-BOOKED","OK"))))</f>
        <v/>
      </c>
      <c r="Y62" s="14"/>
      <c r="Z62" s="16"/>
    </row>
    <row r="63" customFormat="false" ht="15" hidden="false" customHeight="false" outlineLevel="0" collapsed="false">
      <c r="A63" s="14"/>
      <c r="B63" s="15"/>
      <c r="C63" s="16"/>
      <c r="D63" s="17"/>
      <c r="E63" s="14"/>
      <c r="F63" s="14"/>
      <c r="G63" s="18"/>
      <c r="H63" s="14"/>
      <c r="I63" s="18"/>
      <c r="J63" s="14"/>
      <c r="K63" s="18"/>
      <c r="L63" s="19" t="str">
        <f aca="false">IF(AND(F63="",H63="",J63=""),"",IFERROR(G63*VLOOKUP(F63,'Batch Capacity'!$A$6:$C$40,3,FALSE()),0)+IFERROR(I63*VLOOKUP(H63,'Batch Capacity'!$A$6:$C$40,3,FALSE()),0)+IFERROR(K63*VLOOKUP(J63,'Batch Capacity'!$A$6:$C$40,3,FALSE()),0))</f>
        <v/>
      </c>
      <c r="M63" s="20"/>
      <c r="N63" s="19" t="str">
        <f aca="false">IF(L63="","",L63+N(M63))</f>
        <v/>
      </c>
      <c r="O63" s="18"/>
      <c r="P63" s="20"/>
      <c r="Q63" s="14"/>
      <c r="R63" s="18"/>
      <c r="S63" s="18"/>
      <c r="T63" s="19" t="str">
        <f aca="false">IF(N63="","",IF(OR(S63="Y",Y63="Cancelled"),0,N63-IF(AND(O63="Y",R63="Y"),N(P63),0)))</f>
        <v/>
      </c>
      <c r="U63" s="18"/>
      <c r="V63" s="15"/>
      <c r="W63" s="14"/>
      <c r="X63" s="21" t="str">
        <f aca="false">IF(OR(V63="",W63=""),"",IF(Y63="Cancelled","-",IF(COUNTIFS('Pickup Slots'!$A$6:$A$205,V63,'Pickup Slots'!$B$6:$B$205,W63)=0,"Slot not set up",IF(COUNTIFS($V$5:$V$304,V63,$W$5:$W$304,W63,$Y$5:$Y$304,"&lt;&gt;Cancelled")&gt;SUMIFS('Pickup Slots'!$C$6:$C$205,'Pickup Slots'!$A$6:$A$205,V63,'Pickup Slots'!$B$6:$B$205,W63),"DOUBLE-BOOKED","OK"))))</f>
        <v/>
      </c>
      <c r="Y63" s="14"/>
      <c r="Z63" s="16"/>
    </row>
    <row r="64" customFormat="false" ht="15" hidden="false" customHeight="false" outlineLevel="0" collapsed="false">
      <c r="A64" s="14"/>
      <c r="B64" s="15"/>
      <c r="C64" s="16"/>
      <c r="D64" s="17"/>
      <c r="E64" s="14"/>
      <c r="F64" s="14"/>
      <c r="G64" s="18"/>
      <c r="H64" s="14"/>
      <c r="I64" s="18"/>
      <c r="J64" s="14"/>
      <c r="K64" s="18"/>
      <c r="L64" s="19" t="str">
        <f aca="false">IF(AND(F64="",H64="",J64=""),"",IFERROR(G64*VLOOKUP(F64,'Batch Capacity'!$A$6:$C$40,3,FALSE()),0)+IFERROR(I64*VLOOKUP(H64,'Batch Capacity'!$A$6:$C$40,3,FALSE()),0)+IFERROR(K64*VLOOKUP(J64,'Batch Capacity'!$A$6:$C$40,3,FALSE()),0))</f>
        <v/>
      </c>
      <c r="M64" s="20"/>
      <c r="N64" s="19" t="str">
        <f aca="false">IF(L64="","",L64+N(M64))</f>
        <v/>
      </c>
      <c r="O64" s="18"/>
      <c r="P64" s="20"/>
      <c r="Q64" s="14"/>
      <c r="R64" s="18"/>
      <c r="S64" s="18"/>
      <c r="T64" s="19" t="str">
        <f aca="false">IF(N64="","",IF(OR(S64="Y",Y64="Cancelled"),0,N64-IF(AND(O64="Y",R64="Y"),N(P64),0)))</f>
        <v/>
      </c>
      <c r="U64" s="18"/>
      <c r="V64" s="15"/>
      <c r="W64" s="14"/>
      <c r="X64" s="21" t="str">
        <f aca="false">IF(OR(V64="",W64=""),"",IF(Y64="Cancelled","-",IF(COUNTIFS('Pickup Slots'!$A$6:$A$205,V64,'Pickup Slots'!$B$6:$B$205,W64)=0,"Slot not set up",IF(COUNTIFS($V$5:$V$304,V64,$W$5:$W$304,W64,$Y$5:$Y$304,"&lt;&gt;Cancelled")&gt;SUMIFS('Pickup Slots'!$C$6:$C$205,'Pickup Slots'!$A$6:$A$205,V64,'Pickup Slots'!$B$6:$B$205,W64),"DOUBLE-BOOKED","OK"))))</f>
        <v/>
      </c>
      <c r="Y64" s="14"/>
      <c r="Z64" s="16"/>
    </row>
    <row r="65" customFormat="false" ht="15" hidden="false" customHeight="false" outlineLevel="0" collapsed="false">
      <c r="A65" s="14"/>
      <c r="B65" s="15"/>
      <c r="C65" s="16"/>
      <c r="D65" s="17"/>
      <c r="E65" s="14"/>
      <c r="F65" s="14"/>
      <c r="G65" s="18"/>
      <c r="H65" s="14"/>
      <c r="I65" s="18"/>
      <c r="J65" s="14"/>
      <c r="K65" s="18"/>
      <c r="L65" s="19" t="str">
        <f aca="false">IF(AND(F65="",H65="",J65=""),"",IFERROR(G65*VLOOKUP(F65,'Batch Capacity'!$A$6:$C$40,3,FALSE()),0)+IFERROR(I65*VLOOKUP(H65,'Batch Capacity'!$A$6:$C$40,3,FALSE()),0)+IFERROR(K65*VLOOKUP(J65,'Batch Capacity'!$A$6:$C$40,3,FALSE()),0))</f>
        <v/>
      </c>
      <c r="M65" s="20"/>
      <c r="N65" s="19" t="str">
        <f aca="false">IF(L65="","",L65+N(M65))</f>
        <v/>
      </c>
      <c r="O65" s="18"/>
      <c r="P65" s="20"/>
      <c r="Q65" s="14"/>
      <c r="R65" s="18"/>
      <c r="S65" s="18"/>
      <c r="T65" s="19" t="str">
        <f aca="false">IF(N65="","",IF(OR(S65="Y",Y65="Cancelled"),0,N65-IF(AND(O65="Y",R65="Y"),N(P65),0)))</f>
        <v/>
      </c>
      <c r="U65" s="18"/>
      <c r="V65" s="15"/>
      <c r="W65" s="14"/>
      <c r="X65" s="21" t="str">
        <f aca="false">IF(OR(V65="",W65=""),"",IF(Y65="Cancelled","-",IF(COUNTIFS('Pickup Slots'!$A$6:$A$205,V65,'Pickup Slots'!$B$6:$B$205,W65)=0,"Slot not set up",IF(COUNTIFS($V$5:$V$304,V65,$W$5:$W$304,W65,$Y$5:$Y$304,"&lt;&gt;Cancelled")&gt;SUMIFS('Pickup Slots'!$C$6:$C$205,'Pickup Slots'!$A$6:$A$205,V65,'Pickup Slots'!$B$6:$B$205,W65),"DOUBLE-BOOKED","OK"))))</f>
        <v/>
      </c>
      <c r="Y65" s="14"/>
      <c r="Z65" s="16"/>
    </row>
    <row r="66" customFormat="false" ht="15" hidden="false" customHeight="false" outlineLevel="0" collapsed="false">
      <c r="A66" s="14"/>
      <c r="B66" s="15"/>
      <c r="C66" s="16"/>
      <c r="D66" s="17"/>
      <c r="E66" s="14"/>
      <c r="F66" s="14"/>
      <c r="G66" s="18"/>
      <c r="H66" s="14"/>
      <c r="I66" s="18"/>
      <c r="J66" s="14"/>
      <c r="K66" s="18"/>
      <c r="L66" s="19" t="str">
        <f aca="false">IF(AND(F66="",H66="",J66=""),"",IFERROR(G66*VLOOKUP(F66,'Batch Capacity'!$A$6:$C$40,3,FALSE()),0)+IFERROR(I66*VLOOKUP(H66,'Batch Capacity'!$A$6:$C$40,3,FALSE()),0)+IFERROR(K66*VLOOKUP(J66,'Batch Capacity'!$A$6:$C$40,3,FALSE()),0))</f>
        <v/>
      </c>
      <c r="M66" s="20"/>
      <c r="N66" s="19" t="str">
        <f aca="false">IF(L66="","",L66+N(M66))</f>
        <v/>
      </c>
      <c r="O66" s="18"/>
      <c r="P66" s="20"/>
      <c r="Q66" s="14"/>
      <c r="R66" s="18"/>
      <c r="S66" s="18"/>
      <c r="T66" s="19" t="str">
        <f aca="false">IF(N66="","",IF(OR(S66="Y",Y66="Cancelled"),0,N66-IF(AND(O66="Y",R66="Y"),N(P66),0)))</f>
        <v/>
      </c>
      <c r="U66" s="18"/>
      <c r="V66" s="15"/>
      <c r="W66" s="14"/>
      <c r="X66" s="21" t="str">
        <f aca="false">IF(OR(V66="",W66=""),"",IF(Y66="Cancelled","-",IF(COUNTIFS('Pickup Slots'!$A$6:$A$205,V66,'Pickup Slots'!$B$6:$B$205,W66)=0,"Slot not set up",IF(COUNTIFS($V$5:$V$304,V66,$W$5:$W$304,W66,$Y$5:$Y$304,"&lt;&gt;Cancelled")&gt;SUMIFS('Pickup Slots'!$C$6:$C$205,'Pickup Slots'!$A$6:$A$205,V66,'Pickup Slots'!$B$6:$B$205,W66),"DOUBLE-BOOKED","OK"))))</f>
        <v/>
      </c>
      <c r="Y66" s="14"/>
      <c r="Z66" s="16"/>
    </row>
    <row r="67" customFormat="false" ht="15" hidden="false" customHeight="false" outlineLevel="0" collapsed="false">
      <c r="A67" s="14"/>
      <c r="B67" s="15"/>
      <c r="C67" s="16"/>
      <c r="D67" s="17"/>
      <c r="E67" s="14"/>
      <c r="F67" s="14"/>
      <c r="G67" s="18"/>
      <c r="H67" s="14"/>
      <c r="I67" s="18"/>
      <c r="J67" s="14"/>
      <c r="K67" s="18"/>
      <c r="L67" s="19" t="str">
        <f aca="false">IF(AND(F67="",H67="",J67=""),"",IFERROR(G67*VLOOKUP(F67,'Batch Capacity'!$A$6:$C$40,3,FALSE()),0)+IFERROR(I67*VLOOKUP(H67,'Batch Capacity'!$A$6:$C$40,3,FALSE()),0)+IFERROR(K67*VLOOKUP(J67,'Batch Capacity'!$A$6:$C$40,3,FALSE()),0))</f>
        <v/>
      </c>
      <c r="M67" s="20"/>
      <c r="N67" s="19" t="str">
        <f aca="false">IF(L67="","",L67+N(M67))</f>
        <v/>
      </c>
      <c r="O67" s="18"/>
      <c r="P67" s="20"/>
      <c r="Q67" s="14"/>
      <c r="R67" s="18"/>
      <c r="S67" s="18"/>
      <c r="T67" s="19" t="str">
        <f aca="false">IF(N67="","",IF(OR(S67="Y",Y67="Cancelled"),0,N67-IF(AND(O67="Y",R67="Y"),N(P67),0)))</f>
        <v/>
      </c>
      <c r="U67" s="18"/>
      <c r="V67" s="15"/>
      <c r="W67" s="14"/>
      <c r="X67" s="21" t="str">
        <f aca="false">IF(OR(V67="",W67=""),"",IF(Y67="Cancelled","-",IF(COUNTIFS('Pickup Slots'!$A$6:$A$205,V67,'Pickup Slots'!$B$6:$B$205,W67)=0,"Slot not set up",IF(COUNTIFS($V$5:$V$304,V67,$W$5:$W$304,W67,$Y$5:$Y$304,"&lt;&gt;Cancelled")&gt;SUMIFS('Pickup Slots'!$C$6:$C$205,'Pickup Slots'!$A$6:$A$205,V67,'Pickup Slots'!$B$6:$B$205,W67),"DOUBLE-BOOKED","OK"))))</f>
        <v/>
      </c>
      <c r="Y67" s="14"/>
      <c r="Z67" s="16"/>
    </row>
    <row r="68" customFormat="false" ht="15" hidden="false" customHeight="false" outlineLevel="0" collapsed="false">
      <c r="A68" s="14"/>
      <c r="B68" s="15"/>
      <c r="C68" s="16"/>
      <c r="D68" s="17"/>
      <c r="E68" s="14"/>
      <c r="F68" s="14"/>
      <c r="G68" s="18"/>
      <c r="H68" s="14"/>
      <c r="I68" s="18"/>
      <c r="J68" s="14"/>
      <c r="K68" s="18"/>
      <c r="L68" s="19" t="str">
        <f aca="false">IF(AND(F68="",H68="",J68=""),"",IFERROR(G68*VLOOKUP(F68,'Batch Capacity'!$A$6:$C$40,3,FALSE()),0)+IFERROR(I68*VLOOKUP(H68,'Batch Capacity'!$A$6:$C$40,3,FALSE()),0)+IFERROR(K68*VLOOKUP(J68,'Batch Capacity'!$A$6:$C$40,3,FALSE()),0))</f>
        <v/>
      </c>
      <c r="M68" s="20"/>
      <c r="N68" s="19" t="str">
        <f aca="false">IF(L68="","",L68+N(M68))</f>
        <v/>
      </c>
      <c r="O68" s="18"/>
      <c r="P68" s="20"/>
      <c r="Q68" s="14"/>
      <c r="R68" s="18"/>
      <c r="S68" s="18"/>
      <c r="T68" s="19" t="str">
        <f aca="false">IF(N68="","",IF(OR(S68="Y",Y68="Cancelled"),0,N68-IF(AND(O68="Y",R68="Y"),N(P68),0)))</f>
        <v/>
      </c>
      <c r="U68" s="18"/>
      <c r="V68" s="15"/>
      <c r="W68" s="14"/>
      <c r="X68" s="21" t="str">
        <f aca="false">IF(OR(V68="",W68=""),"",IF(Y68="Cancelled","-",IF(COUNTIFS('Pickup Slots'!$A$6:$A$205,V68,'Pickup Slots'!$B$6:$B$205,W68)=0,"Slot not set up",IF(COUNTIFS($V$5:$V$304,V68,$W$5:$W$304,W68,$Y$5:$Y$304,"&lt;&gt;Cancelled")&gt;SUMIFS('Pickup Slots'!$C$6:$C$205,'Pickup Slots'!$A$6:$A$205,V68,'Pickup Slots'!$B$6:$B$205,W68),"DOUBLE-BOOKED","OK"))))</f>
        <v/>
      </c>
      <c r="Y68" s="14"/>
      <c r="Z68" s="16"/>
    </row>
    <row r="69" customFormat="false" ht="15" hidden="false" customHeight="false" outlineLevel="0" collapsed="false">
      <c r="A69" s="14"/>
      <c r="B69" s="15"/>
      <c r="C69" s="16"/>
      <c r="D69" s="17"/>
      <c r="E69" s="14"/>
      <c r="F69" s="14"/>
      <c r="G69" s="18"/>
      <c r="H69" s="14"/>
      <c r="I69" s="18"/>
      <c r="J69" s="14"/>
      <c r="K69" s="18"/>
      <c r="L69" s="19" t="str">
        <f aca="false">IF(AND(F69="",H69="",J69=""),"",IFERROR(G69*VLOOKUP(F69,'Batch Capacity'!$A$6:$C$40,3,FALSE()),0)+IFERROR(I69*VLOOKUP(H69,'Batch Capacity'!$A$6:$C$40,3,FALSE()),0)+IFERROR(K69*VLOOKUP(J69,'Batch Capacity'!$A$6:$C$40,3,FALSE()),0))</f>
        <v/>
      </c>
      <c r="M69" s="20"/>
      <c r="N69" s="19" t="str">
        <f aca="false">IF(L69="","",L69+N(M69))</f>
        <v/>
      </c>
      <c r="O69" s="18"/>
      <c r="P69" s="20"/>
      <c r="Q69" s="14"/>
      <c r="R69" s="18"/>
      <c r="S69" s="18"/>
      <c r="T69" s="19" t="str">
        <f aca="false">IF(N69="","",IF(OR(S69="Y",Y69="Cancelled"),0,N69-IF(AND(O69="Y",R69="Y"),N(P69),0)))</f>
        <v/>
      </c>
      <c r="U69" s="18"/>
      <c r="V69" s="15"/>
      <c r="W69" s="14"/>
      <c r="X69" s="21" t="str">
        <f aca="false">IF(OR(V69="",W69=""),"",IF(Y69="Cancelled","-",IF(COUNTIFS('Pickup Slots'!$A$6:$A$205,V69,'Pickup Slots'!$B$6:$B$205,W69)=0,"Slot not set up",IF(COUNTIFS($V$5:$V$304,V69,$W$5:$W$304,W69,$Y$5:$Y$304,"&lt;&gt;Cancelled")&gt;SUMIFS('Pickup Slots'!$C$6:$C$205,'Pickup Slots'!$A$6:$A$205,V69,'Pickup Slots'!$B$6:$B$205,W69),"DOUBLE-BOOKED","OK"))))</f>
        <v/>
      </c>
      <c r="Y69" s="14"/>
      <c r="Z69" s="16"/>
    </row>
    <row r="70" customFormat="false" ht="15" hidden="false" customHeight="false" outlineLevel="0" collapsed="false">
      <c r="A70" s="14"/>
      <c r="B70" s="15"/>
      <c r="C70" s="16"/>
      <c r="D70" s="17"/>
      <c r="E70" s="14"/>
      <c r="F70" s="14"/>
      <c r="G70" s="18"/>
      <c r="H70" s="14"/>
      <c r="I70" s="18"/>
      <c r="J70" s="14"/>
      <c r="K70" s="18"/>
      <c r="L70" s="19" t="str">
        <f aca="false">IF(AND(F70="",H70="",J70=""),"",IFERROR(G70*VLOOKUP(F70,'Batch Capacity'!$A$6:$C$40,3,FALSE()),0)+IFERROR(I70*VLOOKUP(H70,'Batch Capacity'!$A$6:$C$40,3,FALSE()),0)+IFERROR(K70*VLOOKUP(J70,'Batch Capacity'!$A$6:$C$40,3,FALSE()),0))</f>
        <v/>
      </c>
      <c r="M70" s="20"/>
      <c r="N70" s="19" t="str">
        <f aca="false">IF(L70="","",L70+N(M70))</f>
        <v/>
      </c>
      <c r="O70" s="18"/>
      <c r="P70" s="20"/>
      <c r="Q70" s="14"/>
      <c r="R70" s="18"/>
      <c r="S70" s="18"/>
      <c r="T70" s="19" t="str">
        <f aca="false">IF(N70="","",IF(OR(S70="Y",Y70="Cancelled"),0,N70-IF(AND(O70="Y",R70="Y"),N(P70),0)))</f>
        <v/>
      </c>
      <c r="U70" s="18"/>
      <c r="V70" s="15"/>
      <c r="W70" s="14"/>
      <c r="X70" s="21" t="str">
        <f aca="false">IF(OR(V70="",W70=""),"",IF(Y70="Cancelled","-",IF(COUNTIFS('Pickup Slots'!$A$6:$A$205,V70,'Pickup Slots'!$B$6:$B$205,W70)=0,"Slot not set up",IF(COUNTIFS($V$5:$V$304,V70,$W$5:$W$304,W70,$Y$5:$Y$304,"&lt;&gt;Cancelled")&gt;SUMIFS('Pickup Slots'!$C$6:$C$205,'Pickup Slots'!$A$6:$A$205,V70,'Pickup Slots'!$B$6:$B$205,W70),"DOUBLE-BOOKED","OK"))))</f>
        <v/>
      </c>
      <c r="Y70" s="14"/>
      <c r="Z70" s="16"/>
    </row>
    <row r="71" customFormat="false" ht="15" hidden="false" customHeight="false" outlineLevel="0" collapsed="false">
      <c r="A71" s="14"/>
      <c r="B71" s="15"/>
      <c r="C71" s="16"/>
      <c r="D71" s="17"/>
      <c r="E71" s="14"/>
      <c r="F71" s="14"/>
      <c r="G71" s="18"/>
      <c r="H71" s="14"/>
      <c r="I71" s="18"/>
      <c r="J71" s="14"/>
      <c r="K71" s="18"/>
      <c r="L71" s="19" t="str">
        <f aca="false">IF(AND(F71="",H71="",J71=""),"",IFERROR(G71*VLOOKUP(F71,'Batch Capacity'!$A$6:$C$40,3,FALSE()),0)+IFERROR(I71*VLOOKUP(H71,'Batch Capacity'!$A$6:$C$40,3,FALSE()),0)+IFERROR(K71*VLOOKUP(J71,'Batch Capacity'!$A$6:$C$40,3,FALSE()),0))</f>
        <v/>
      </c>
      <c r="M71" s="20"/>
      <c r="N71" s="19" t="str">
        <f aca="false">IF(L71="","",L71+N(M71))</f>
        <v/>
      </c>
      <c r="O71" s="18"/>
      <c r="P71" s="20"/>
      <c r="Q71" s="14"/>
      <c r="R71" s="18"/>
      <c r="S71" s="18"/>
      <c r="T71" s="19" t="str">
        <f aca="false">IF(N71="","",IF(OR(S71="Y",Y71="Cancelled"),0,N71-IF(AND(O71="Y",R71="Y"),N(P71),0)))</f>
        <v/>
      </c>
      <c r="U71" s="18"/>
      <c r="V71" s="15"/>
      <c r="W71" s="14"/>
      <c r="X71" s="21" t="str">
        <f aca="false">IF(OR(V71="",W71=""),"",IF(Y71="Cancelled","-",IF(COUNTIFS('Pickup Slots'!$A$6:$A$205,V71,'Pickup Slots'!$B$6:$B$205,W71)=0,"Slot not set up",IF(COUNTIFS($V$5:$V$304,V71,$W$5:$W$304,W71,$Y$5:$Y$304,"&lt;&gt;Cancelled")&gt;SUMIFS('Pickup Slots'!$C$6:$C$205,'Pickup Slots'!$A$6:$A$205,V71,'Pickup Slots'!$B$6:$B$205,W71),"DOUBLE-BOOKED","OK"))))</f>
        <v/>
      </c>
      <c r="Y71" s="14"/>
      <c r="Z71" s="16"/>
    </row>
    <row r="72" customFormat="false" ht="15" hidden="false" customHeight="false" outlineLevel="0" collapsed="false">
      <c r="A72" s="14"/>
      <c r="B72" s="15"/>
      <c r="C72" s="16"/>
      <c r="D72" s="17"/>
      <c r="E72" s="14"/>
      <c r="F72" s="14"/>
      <c r="G72" s="18"/>
      <c r="H72" s="14"/>
      <c r="I72" s="18"/>
      <c r="J72" s="14"/>
      <c r="K72" s="18"/>
      <c r="L72" s="19" t="str">
        <f aca="false">IF(AND(F72="",H72="",J72=""),"",IFERROR(G72*VLOOKUP(F72,'Batch Capacity'!$A$6:$C$40,3,FALSE()),0)+IFERROR(I72*VLOOKUP(H72,'Batch Capacity'!$A$6:$C$40,3,FALSE()),0)+IFERROR(K72*VLOOKUP(J72,'Batch Capacity'!$A$6:$C$40,3,FALSE()),0))</f>
        <v/>
      </c>
      <c r="M72" s="20"/>
      <c r="N72" s="19" t="str">
        <f aca="false">IF(L72="","",L72+N(M72))</f>
        <v/>
      </c>
      <c r="O72" s="18"/>
      <c r="P72" s="20"/>
      <c r="Q72" s="14"/>
      <c r="R72" s="18"/>
      <c r="S72" s="18"/>
      <c r="T72" s="19" t="str">
        <f aca="false">IF(N72="","",IF(OR(S72="Y",Y72="Cancelled"),0,N72-IF(AND(O72="Y",R72="Y"),N(P72),0)))</f>
        <v/>
      </c>
      <c r="U72" s="18"/>
      <c r="V72" s="15"/>
      <c r="W72" s="14"/>
      <c r="X72" s="21" t="str">
        <f aca="false">IF(OR(V72="",W72=""),"",IF(Y72="Cancelled","-",IF(COUNTIFS('Pickup Slots'!$A$6:$A$205,V72,'Pickup Slots'!$B$6:$B$205,W72)=0,"Slot not set up",IF(COUNTIFS($V$5:$V$304,V72,$W$5:$W$304,W72,$Y$5:$Y$304,"&lt;&gt;Cancelled")&gt;SUMIFS('Pickup Slots'!$C$6:$C$205,'Pickup Slots'!$A$6:$A$205,V72,'Pickup Slots'!$B$6:$B$205,W72),"DOUBLE-BOOKED","OK"))))</f>
        <v/>
      </c>
      <c r="Y72" s="14"/>
      <c r="Z72" s="16"/>
    </row>
    <row r="73" customFormat="false" ht="15" hidden="false" customHeight="false" outlineLevel="0" collapsed="false">
      <c r="A73" s="14"/>
      <c r="B73" s="15"/>
      <c r="C73" s="16"/>
      <c r="D73" s="17"/>
      <c r="E73" s="14"/>
      <c r="F73" s="14"/>
      <c r="G73" s="18"/>
      <c r="H73" s="14"/>
      <c r="I73" s="18"/>
      <c r="J73" s="14"/>
      <c r="K73" s="18"/>
      <c r="L73" s="19" t="str">
        <f aca="false">IF(AND(F73="",H73="",J73=""),"",IFERROR(G73*VLOOKUP(F73,'Batch Capacity'!$A$6:$C$40,3,FALSE()),0)+IFERROR(I73*VLOOKUP(H73,'Batch Capacity'!$A$6:$C$40,3,FALSE()),0)+IFERROR(K73*VLOOKUP(J73,'Batch Capacity'!$A$6:$C$40,3,FALSE()),0))</f>
        <v/>
      </c>
      <c r="M73" s="20"/>
      <c r="N73" s="19" t="str">
        <f aca="false">IF(L73="","",L73+N(M73))</f>
        <v/>
      </c>
      <c r="O73" s="18"/>
      <c r="P73" s="20"/>
      <c r="Q73" s="14"/>
      <c r="R73" s="18"/>
      <c r="S73" s="18"/>
      <c r="T73" s="19" t="str">
        <f aca="false">IF(N73="","",IF(OR(S73="Y",Y73="Cancelled"),0,N73-IF(AND(O73="Y",R73="Y"),N(P73),0)))</f>
        <v/>
      </c>
      <c r="U73" s="18"/>
      <c r="V73" s="15"/>
      <c r="W73" s="14"/>
      <c r="X73" s="21" t="str">
        <f aca="false">IF(OR(V73="",W73=""),"",IF(Y73="Cancelled","-",IF(COUNTIFS('Pickup Slots'!$A$6:$A$205,V73,'Pickup Slots'!$B$6:$B$205,W73)=0,"Slot not set up",IF(COUNTIFS($V$5:$V$304,V73,$W$5:$W$304,W73,$Y$5:$Y$304,"&lt;&gt;Cancelled")&gt;SUMIFS('Pickup Slots'!$C$6:$C$205,'Pickup Slots'!$A$6:$A$205,V73,'Pickup Slots'!$B$6:$B$205,W73),"DOUBLE-BOOKED","OK"))))</f>
        <v/>
      </c>
      <c r="Y73" s="14"/>
      <c r="Z73" s="16"/>
    </row>
    <row r="74" customFormat="false" ht="15" hidden="false" customHeight="false" outlineLevel="0" collapsed="false">
      <c r="A74" s="14"/>
      <c r="B74" s="15"/>
      <c r="C74" s="16"/>
      <c r="D74" s="17"/>
      <c r="E74" s="14"/>
      <c r="F74" s="14"/>
      <c r="G74" s="18"/>
      <c r="H74" s="14"/>
      <c r="I74" s="18"/>
      <c r="J74" s="14"/>
      <c r="K74" s="18"/>
      <c r="L74" s="19" t="str">
        <f aca="false">IF(AND(F74="",H74="",J74=""),"",IFERROR(G74*VLOOKUP(F74,'Batch Capacity'!$A$6:$C$40,3,FALSE()),0)+IFERROR(I74*VLOOKUP(H74,'Batch Capacity'!$A$6:$C$40,3,FALSE()),0)+IFERROR(K74*VLOOKUP(J74,'Batch Capacity'!$A$6:$C$40,3,FALSE()),0))</f>
        <v/>
      </c>
      <c r="M74" s="20"/>
      <c r="N74" s="19" t="str">
        <f aca="false">IF(L74="","",L74+N(M74))</f>
        <v/>
      </c>
      <c r="O74" s="18"/>
      <c r="P74" s="20"/>
      <c r="Q74" s="14"/>
      <c r="R74" s="18"/>
      <c r="S74" s="18"/>
      <c r="T74" s="19" t="str">
        <f aca="false">IF(N74="","",IF(OR(S74="Y",Y74="Cancelled"),0,N74-IF(AND(O74="Y",R74="Y"),N(P74),0)))</f>
        <v/>
      </c>
      <c r="U74" s="18"/>
      <c r="V74" s="15"/>
      <c r="W74" s="14"/>
      <c r="X74" s="21" t="str">
        <f aca="false">IF(OR(V74="",W74=""),"",IF(Y74="Cancelled","-",IF(COUNTIFS('Pickup Slots'!$A$6:$A$205,V74,'Pickup Slots'!$B$6:$B$205,W74)=0,"Slot not set up",IF(COUNTIFS($V$5:$V$304,V74,$W$5:$W$304,W74,$Y$5:$Y$304,"&lt;&gt;Cancelled")&gt;SUMIFS('Pickup Slots'!$C$6:$C$205,'Pickup Slots'!$A$6:$A$205,V74,'Pickup Slots'!$B$6:$B$205,W74),"DOUBLE-BOOKED","OK"))))</f>
        <v/>
      </c>
      <c r="Y74" s="14"/>
      <c r="Z74" s="16"/>
    </row>
    <row r="75" customFormat="false" ht="15" hidden="false" customHeight="false" outlineLevel="0" collapsed="false">
      <c r="A75" s="14"/>
      <c r="B75" s="15"/>
      <c r="C75" s="16"/>
      <c r="D75" s="17"/>
      <c r="E75" s="14"/>
      <c r="F75" s="14"/>
      <c r="G75" s="18"/>
      <c r="H75" s="14"/>
      <c r="I75" s="18"/>
      <c r="J75" s="14"/>
      <c r="K75" s="18"/>
      <c r="L75" s="19" t="str">
        <f aca="false">IF(AND(F75="",H75="",J75=""),"",IFERROR(G75*VLOOKUP(F75,'Batch Capacity'!$A$6:$C$40,3,FALSE()),0)+IFERROR(I75*VLOOKUP(H75,'Batch Capacity'!$A$6:$C$40,3,FALSE()),0)+IFERROR(K75*VLOOKUP(J75,'Batch Capacity'!$A$6:$C$40,3,FALSE()),0))</f>
        <v/>
      </c>
      <c r="M75" s="20"/>
      <c r="N75" s="19" t="str">
        <f aca="false">IF(L75="","",L75+N(M75))</f>
        <v/>
      </c>
      <c r="O75" s="18"/>
      <c r="P75" s="20"/>
      <c r="Q75" s="14"/>
      <c r="R75" s="18"/>
      <c r="S75" s="18"/>
      <c r="T75" s="19" t="str">
        <f aca="false">IF(N75="","",IF(OR(S75="Y",Y75="Cancelled"),0,N75-IF(AND(O75="Y",R75="Y"),N(P75),0)))</f>
        <v/>
      </c>
      <c r="U75" s="18"/>
      <c r="V75" s="15"/>
      <c r="W75" s="14"/>
      <c r="X75" s="21" t="str">
        <f aca="false">IF(OR(V75="",W75=""),"",IF(Y75="Cancelled","-",IF(COUNTIFS('Pickup Slots'!$A$6:$A$205,V75,'Pickup Slots'!$B$6:$B$205,W75)=0,"Slot not set up",IF(COUNTIFS($V$5:$V$304,V75,$W$5:$W$304,W75,$Y$5:$Y$304,"&lt;&gt;Cancelled")&gt;SUMIFS('Pickup Slots'!$C$6:$C$205,'Pickup Slots'!$A$6:$A$205,V75,'Pickup Slots'!$B$6:$B$205,W75),"DOUBLE-BOOKED","OK"))))</f>
        <v/>
      </c>
      <c r="Y75" s="14"/>
      <c r="Z75" s="16"/>
    </row>
    <row r="76" customFormat="false" ht="15" hidden="false" customHeight="false" outlineLevel="0" collapsed="false">
      <c r="A76" s="14"/>
      <c r="B76" s="15"/>
      <c r="C76" s="16"/>
      <c r="D76" s="17"/>
      <c r="E76" s="14"/>
      <c r="F76" s="14"/>
      <c r="G76" s="18"/>
      <c r="H76" s="14"/>
      <c r="I76" s="18"/>
      <c r="J76" s="14"/>
      <c r="K76" s="18"/>
      <c r="L76" s="19" t="str">
        <f aca="false">IF(AND(F76="",H76="",J76=""),"",IFERROR(G76*VLOOKUP(F76,'Batch Capacity'!$A$6:$C$40,3,FALSE()),0)+IFERROR(I76*VLOOKUP(H76,'Batch Capacity'!$A$6:$C$40,3,FALSE()),0)+IFERROR(K76*VLOOKUP(J76,'Batch Capacity'!$A$6:$C$40,3,FALSE()),0))</f>
        <v/>
      </c>
      <c r="M76" s="20"/>
      <c r="N76" s="19" t="str">
        <f aca="false">IF(L76="","",L76+N(M76))</f>
        <v/>
      </c>
      <c r="O76" s="18"/>
      <c r="P76" s="20"/>
      <c r="Q76" s="14"/>
      <c r="R76" s="18"/>
      <c r="S76" s="18"/>
      <c r="T76" s="19" t="str">
        <f aca="false">IF(N76="","",IF(OR(S76="Y",Y76="Cancelled"),0,N76-IF(AND(O76="Y",R76="Y"),N(P76),0)))</f>
        <v/>
      </c>
      <c r="U76" s="18"/>
      <c r="V76" s="15"/>
      <c r="W76" s="14"/>
      <c r="X76" s="21" t="str">
        <f aca="false">IF(OR(V76="",W76=""),"",IF(Y76="Cancelled","-",IF(COUNTIFS('Pickup Slots'!$A$6:$A$205,V76,'Pickup Slots'!$B$6:$B$205,W76)=0,"Slot not set up",IF(COUNTIFS($V$5:$V$304,V76,$W$5:$W$304,W76,$Y$5:$Y$304,"&lt;&gt;Cancelled")&gt;SUMIFS('Pickup Slots'!$C$6:$C$205,'Pickup Slots'!$A$6:$A$205,V76,'Pickup Slots'!$B$6:$B$205,W76),"DOUBLE-BOOKED","OK"))))</f>
        <v/>
      </c>
      <c r="Y76" s="14"/>
      <c r="Z76" s="16"/>
    </row>
    <row r="77" customFormat="false" ht="15" hidden="false" customHeight="false" outlineLevel="0" collapsed="false">
      <c r="A77" s="14"/>
      <c r="B77" s="15"/>
      <c r="C77" s="16"/>
      <c r="D77" s="17"/>
      <c r="E77" s="14"/>
      <c r="F77" s="14"/>
      <c r="G77" s="18"/>
      <c r="H77" s="14"/>
      <c r="I77" s="18"/>
      <c r="J77" s="14"/>
      <c r="K77" s="18"/>
      <c r="L77" s="19" t="str">
        <f aca="false">IF(AND(F77="",H77="",J77=""),"",IFERROR(G77*VLOOKUP(F77,'Batch Capacity'!$A$6:$C$40,3,FALSE()),0)+IFERROR(I77*VLOOKUP(H77,'Batch Capacity'!$A$6:$C$40,3,FALSE()),0)+IFERROR(K77*VLOOKUP(J77,'Batch Capacity'!$A$6:$C$40,3,FALSE()),0))</f>
        <v/>
      </c>
      <c r="M77" s="20"/>
      <c r="N77" s="19" t="str">
        <f aca="false">IF(L77="","",L77+N(M77))</f>
        <v/>
      </c>
      <c r="O77" s="18"/>
      <c r="P77" s="20"/>
      <c r="Q77" s="14"/>
      <c r="R77" s="18"/>
      <c r="S77" s="18"/>
      <c r="T77" s="19" t="str">
        <f aca="false">IF(N77="","",IF(OR(S77="Y",Y77="Cancelled"),0,N77-IF(AND(O77="Y",R77="Y"),N(P77),0)))</f>
        <v/>
      </c>
      <c r="U77" s="18"/>
      <c r="V77" s="15"/>
      <c r="W77" s="14"/>
      <c r="X77" s="21" t="str">
        <f aca="false">IF(OR(V77="",W77=""),"",IF(Y77="Cancelled","-",IF(COUNTIFS('Pickup Slots'!$A$6:$A$205,V77,'Pickup Slots'!$B$6:$B$205,W77)=0,"Slot not set up",IF(COUNTIFS($V$5:$V$304,V77,$W$5:$W$304,W77,$Y$5:$Y$304,"&lt;&gt;Cancelled")&gt;SUMIFS('Pickup Slots'!$C$6:$C$205,'Pickup Slots'!$A$6:$A$205,V77,'Pickup Slots'!$B$6:$B$205,W77),"DOUBLE-BOOKED","OK"))))</f>
        <v/>
      </c>
      <c r="Y77" s="14"/>
      <c r="Z77" s="16"/>
    </row>
    <row r="78" customFormat="false" ht="15" hidden="false" customHeight="false" outlineLevel="0" collapsed="false">
      <c r="A78" s="14"/>
      <c r="B78" s="15"/>
      <c r="C78" s="16"/>
      <c r="D78" s="17"/>
      <c r="E78" s="14"/>
      <c r="F78" s="14"/>
      <c r="G78" s="18"/>
      <c r="H78" s="14"/>
      <c r="I78" s="18"/>
      <c r="J78" s="14"/>
      <c r="K78" s="18"/>
      <c r="L78" s="19" t="str">
        <f aca="false">IF(AND(F78="",H78="",J78=""),"",IFERROR(G78*VLOOKUP(F78,'Batch Capacity'!$A$6:$C$40,3,FALSE()),0)+IFERROR(I78*VLOOKUP(H78,'Batch Capacity'!$A$6:$C$40,3,FALSE()),0)+IFERROR(K78*VLOOKUP(J78,'Batch Capacity'!$A$6:$C$40,3,FALSE()),0))</f>
        <v/>
      </c>
      <c r="M78" s="20"/>
      <c r="N78" s="19" t="str">
        <f aca="false">IF(L78="","",L78+N(M78))</f>
        <v/>
      </c>
      <c r="O78" s="18"/>
      <c r="P78" s="20"/>
      <c r="Q78" s="14"/>
      <c r="R78" s="18"/>
      <c r="S78" s="18"/>
      <c r="T78" s="19" t="str">
        <f aca="false">IF(N78="","",IF(OR(S78="Y",Y78="Cancelled"),0,N78-IF(AND(O78="Y",R78="Y"),N(P78),0)))</f>
        <v/>
      </c>
      <c r="U78" s="18"/>
      <c r="V78" s="15"/>
      <c r="W78" s="14"/>
      <c r="X78" s="21" t="str">
        <f aca="false">IF(OR(V78="",W78=""),"",IF(Y78="Cancelled","-",IF(COUNTIFS('Pickup Slots'!$A$6:$A$205,V78,'Pickup Slots'!$B$6:$B$205,W78)=0,"Slot not set up",IF(COUNTIFS($V$5:$V$304,V78,$W$5:$W$304,W78,$Y$5:$Y$304,"&lt;&gt;Cancelled")&gt;SUMIFS('Pickup Slots'!$C$6:$C$205,'Pickup Slots'!$A$6:$A$205,V78,'Pickup Slots'!$B$6:$B$205,W78),"DOUBLE-BOOKED","OK"))))</f>
        <v/>
      </c>
      <c r="Y78" s="14"/>
      <c r="Z78" s="16"/>
    </row>
    <row r="79" customFormat="false" ht="15" hidden="false" customHeight="false" outlineLevel="0" collapsed="false">
      <c r="A79" s="14"/>
      <c r="B79" s="15"/>
      <c r="C79" s="16"/>
      <c r="D79" s="17"/>
      <c r="E79" s="14"/>
      <c r="F79" s="14"/>
      <c r="G79" s="18"/>
      <c r="H79" s="14"/>
      <c r="I79" s="18"/>
      <c r="J79" s="14"/>
      <c r="K79" s="18"/>
      <c r="L79" s="19" t="str">
        <f aca="false">IF(AND(F79="",H79="",J79=""),"",IFERROR(G79*VLOOKUP(F79,'Batch Capacity'!$A$6:$C$40,3,FALSE()),0)+IFERROR(I79*VLOOKUP(H79,'Batch Capacity'!$A$6:$C$40,3,FALSE()),0)+IFERROR(K79*VLOOKUP(J79,'Batch Capacity'!$A$6:$C$40,3,FALSE()),0))</f>
        <v/>
      </c>
      <c r="M79" s="20"/>
      <c r="N79" s="19" t="str">
        <f aca="false">IF(L79="","",L79+N(M79))</f>
        <v/>
      </c>
      <c r="O79" s="18"/>
      <c r="P79" s="20"/>
      <c r="Q79" s="14"/>
      <c r="R79" s="18"/>
      <c r="S79" s="18"/>
      <c r="T79" s="19" t="str">
        <f aca="false">IF(N79="","",IF(OR(S79="Y",Y79="Cancelled"),0,N79-IF(AND(O79="Y",R79="Y"),N(P79),0)))</f>
        <v/>
      </c>
      <c r="U79" s="18"/>
      <c r="V79" s="15"/>
      <c r="W79" s="14"/>
      <c r="X79" s="21" t="str">
        <f aca="false">IF(OR(V79="",W79=""),"",IF(Y79="Cancelled","-",IF(COUNTIFS('Pickup Slots'!$A$6:$A$205,V79,'Pickup Slots'!$B$6:$B$205,W79)=0,"Slot not set up",IF(COUNTIFS($V$5:$V$304,V79,$W$5:$W$304,W79,$Y$5:$Y$304,"&lt;&gt;Cancelled")&gt;SUMIFS('Pickup Slots'!$C$6:$C$205,'Pickup Slots'!$A$6:$A$205,V79,'Pickup Slots'!$B$6:$B$205,W79),"DOUBLE-BOOKED","OK"))))</f>
        <v/>
      </c>
      <c r="Y79" s="14"/>
      <c r="Z79" s="16"/>
    </row>
    <row r="80" customFormat="false" ht="15" hidden="false" customHeight="false" outlineLevel="0" collapsed="false">
      <c r="A80" s="14"/>
      <c r="B80" s="15"/>
      <c r="C80" s="16"/>
      <c r="D80" s="17"/>
      <c r="E80" s="14"/>
      <c r="F80" s="14"/>
      <c r="G80" s="18"/>
      <c r="H80" s="14"/>
      <c r="I80" s="18"/>
      <c r="J80" s="14"/>
      <c r="K80" s="18"/>
      <c r="L80" s="19" t="str">
        <f aca="false">IF(AND(F80="",H80="",J80=""),"",IFERROR(G80*VLOOKUP(F80,'Batch Capacity'!$A$6:$C$40,3,FALSE()),0)+IFERROR(I80*VLOOKUP(H80,'Batch Capacity'!$A$6:$C$40,3,FALSE()),0)+IFERROR(K80*VLOOKUP(J80,'Batch Capacity'!$A$6:$C$40,3,FALSE()),0))</f>
        <v/>
      </c>
      <c r="M80" s="20"/>
      <c r="N80" s="19" t="str">
        <f aca="false">IF(L80="","",L80+N(M80))</f>
        <v/>
      </c>
      <c r="O80" s="18"/>
      <c r="P80" s="20"/>
      <c r="Q80" s="14"/>
      <c r="R80" s="18"/>
      <c r="S80" s="18"/>
      <c r="T80" s="19" t="str">
        <f aca="false">IF(N80="","",IF(OR(S80="Y",Y80="Cancelled"),0,N80-IF(AND(O80="Y",R80="Y"),N(P80),0)))</f>
        <v/>
      </c>
      <c r="U80" s="18"/>
      <c r="V80" s="15"/>
      <c r="W80" s="14"/>
      <c r="X80" s="21" t="str">
        <f aca="false">IF(OR(V80="",W80=""),"",IF(Y80="Cancelled","-",IF(COUNTIFS('Pickup Slots'!$A$6:$A$205,V80,'Pickup Slots'!$B$6:$B$205,W80)=0,"Slot not set up",IF(COUNTIFS($V$5:$V$304,V80,$W$5:$W$304,W80,$Y$5:$Y$304,"&lt;&gt;Cancelled")&gt;SUMIFS('Pickup Slots'!$C$6:$C$205,'Pickup Slots'!$A$6:$A$205,V80,'Pickup Slots'!$B$6:$B$205,W80),"DOUBLE-BOOKED","OK"))))</f>
        <v/>
      </c>
      <c r="Y80" s="14"/>
      <c r="Z80" s="16"/>
    </row>
    <row r="81" customFormat="false" ht="15" hidden="false" customHeight="false" outlineLevel="0" collapsed="false">
      <c r="A81" s="14"/>
      <c r="B81" s="15"/>
      <c r="C81" s="16"/>
      <c r="D81" s="17"/>
      <c r="E81" s="14"/>
      <c r="F81" s="14"/>
      <c r="G81" s="18"/>
      <c r="H81" s="14"/>
      <c r="I81" s="18"/>
      <c r="J81" s="14"/>
      <c r="K81" s="18"/>
      <c r="L81" s="19" t="str">
        <f aca="false">IF(AND(F81="",H81="",J81=""),"",IFERROR(G81*VLOOKUP(F81,'Batch Capacity'!$A$6:$C$40,3,FALSE()),0)+IFERROR(I81*VLOOKUP(H81,'Batch Capacity'!$A$6:$C$40,3,FALSE()),0)+IFERROR(K81*VLOOKUP(J81,'Batch Capacity'!$A$6:$C$40,3,FALSE()),0))</f>
        <v/>
      </c>
      <c r="M81" s="20"/>
      <c r="N81" s="19" t="str">
        <f aca="false">IF(L81="","",L81+N(M81))</f>
        <v/>
      </c>
      <c r="O81" s="18"/>
      <c r="P81" s="20"/>
      <c r="Q81" s="14"/>
      <c r="R81" s="18"/>
      <c r="S81" s="18"/>
      <c r="T81" s="19" t="str">
        <f aca="false">IF(N81="","",IF(OR(S81="Y",Y81="Cancelled"),0,N81-IF(AND(O81="Y",R81="Y"),N(P81),0)))</f>
        <v/>
      </c>
      <c r="U81" s="18"/>
      <c r="V81" s="15"/>
      <c r="W81" s="14"/>
      <c r="X81" s="21" t="str">
        <f aca="false">IF(OR(V81="",W81=""),"",IF(Y81="Cancelled","-",IF(COUNTIFS('Pickup Slots'!$A$6:$A$205,V81,'Pickup Slots'!$B$6:$B$205,W81)=0,"Slot not set up",IF(COUNTIFS($V$5:$V$304,V81,$W$5:$W$304,W81,$Y$5:$Y$304,"&lt;&gt;Cancelled")&gt;SUMIFS('Pickup Slots'!$C$6:$C$205,'Pickup Slots'!$A$6:$A$205,V81,'Pickup Slots'!$B$6:$B$205,W81),"DOUBLE-BOOKED","OK"))))</f>
        <v/>
      </c>
      <c r="Y81" s="14"/>
      <c r="Z81" s="16"/>
    </row>
    <row r="82" customFormat="false" ht="15" hidden="false" customHeight="false" outlineLevel="0" collapsed="false">
      <c r="A82" s="14"/>
      <c r="B82" s="15"/>
      <c r="C82" s="16"/>
      <c r="D82" s="17"/>
      <c r="E82" s="14"/>
      <c r="F82" s="14"/>
      <c r="G82" s="18"/>
      <c r="H82" s="14"/>
      <c r="I82" s="18"/>
      <c r="J82" s="14"/>
      <c r="K82" s="18"/>
      <c r="L82" s="19" t="str">
        <f aca="false">IF(AND(F82="",H82="",J82=""),"",IFERROR(G82*VLOOKUP(F82,'Batch Capacity'!$A$6:$C$40,3,FALSE()),0)+IFERROR(I82*VLOOKUP(H82,'Batch Capacity'!$A$6:$C$40,3,FALSE()),0)+IFERROR(K82*VLOOKUP(J82,'Batch Capacity'!$A$6:$C$40,3,FALSE()),0))</f>
        <v/>
      </c>
      <c r="M82" s="20"/>
      <c r="N82" s="19" t="str">
        <f aca="false">IF(L82="","",L82+N(M82))</f>
        <v/>
      </c>
      <c r="O82" s="18"/>
      <c r="P82" s="20"/>
      <c r="Q82" s="14"/>
      <c r="R82" s="18"/>
      <c r="S82" s="18"/>
      <c r="T82" s="19" t="str">
        <f aca="false">IF(N82="","",IF(OR(S82="Y",Y82="Cancelled"),0,N82-IF(AND(O82="Y",R82="Y"),N(P82),0)))</f>
        <v/>
      </c>
      <c r="U82" s="18"/>
      <c r="V82" s="15"/>
      <c r="W82" s="14"/>
      <c r="X82" s="21" t="str">
        <f aca="false">IF(OR(V82="",W82=""),"",IF(Y82="Cancelled","-",IF(COUNTIFS('Pickup Slots'!$A$6:$A$205,V82,'Pickup Slots'!$B$6:$B$205,W82)=0,"Slot not set up",IF(COUNTIFS($V$5:$V$304,V82,$W$5:$W$304,W82,$Y$5:$Y$304,"&lt;&gt;Cancelled")&gt;SUMIFS('Pickup Slots'!$C$6:$C$205,'Pickup Slots'!$A$6:$A$205,V82,'Pickup Slots'!$B$6:$B$205,W82),"DOUBLE-BOOKED","OK"))))</f>
        <v/>
      </c>
      <c r="Y82" s="14"/>
      <c r="Z82" s="16"/>
    </row>
    <row r="83" customFormat="false" ht="15" hidden="false" customHeight="false" outlineLevel="0" collapsed="false">
      <c r="A83" s="14"/>
      <c r="B83" s="15"/>
      <c r="C83" s="16"/>
      <c r="D83" s="17"/>
      <c r="E83" s="14"/>
      <c r="F83" s="14"/>
      <c r="G83" s="18"/>
      <c r="H83" s="14"/>
      <c r="I83" s="18"/>
      <c r="J83" s="14"/>
      <c r="K83" s="18"/>
      <c r="L83" s="19" t="str">
        <f aca="false">IF(AND(F83="",H83="",J83=""),"",IFERROR(G83*VLOOKUP(F83,'Batch Capacity'!$A$6:$C$40,3,FALSE()),0)+IFERROR(I83*VLOOKUP(H83,'Batch Capacity'!$A$6:$C$40,3,FALSE()),0)+IFERROR(K83*VLOOKUP(J83,'Batch Capacity'!$A$6:$C$40,3,FALSE()),0))</f>
        <v/>
      </c>
      <c r="M83" s="20"/>
      <c r="N83" s="19" t="str">
        <f aca="false">IF(L83="","",L83+N(M83))</f>
        <v/>
      </c>
      <c r="O83" s="18"/>
      <c r="P83" s="20"/>
      <c r="Q83" s="14"/>
      <c r="R83" s="18"/>
      <c r="S83" s="18"/>
      <c r="T83" s="19" t="str">
        <f aca="false">IF(N83="","",IF(OR(S83="Y",Y83="Cancelled"),0,N83-IF(AND(O83="Y",R83="Y"),N(P83),0)))</f>
        <v/>
      </c>
      <c r="U83" s="18"/>
      <c r="V83" s="15"/>
      <c r="W83" s="14"/>
      <c r="X83" s="21" t="str">
        <f aca="false">IF(OR(V83="",W83=""),"",IF(Y83="Cancelled","-",IF(COUNTIFS('Pickup Slots'!$A$6:$A$205,V83,'Pickup Slots'!$B$6:$B$205,W83)=0,"Slot not set up",IF(COUNTIFS($V$5:$V$304,V83,$W$5:$W$304,W83,$Y$5:$Y$304,"&lt;&gt;Cancelled")&gt;SUMIFS('Pickup Slots'!$C$6:$C$205,'Pickup Slots'!$A$6:$A$205,V83,'Pickup Slots'!$B$6:$B$205,W83),"DOUBLE-BOOKED","OK"))))</f>
        <v/>
      </c>
      <c r="Y83" s="14"/>
      <c r="Z83" s="16"/>
    </row>
    <row r="84" customFormat="false" ht="15" hidden="false" customHeight="false" outlineLevel="0" collapsed="false">
      <c r="A84" s="14"/>
      <c r="B84" s="15"/>
      <c r="C84" s="16"/>
      <c r="D84" s="17"/>
      <c r="E84" s="14"/>
      <c r="F84" s="14"/>
      <c r="G84" s="18"/>
      <c r="H84" s="14"/>
      <c r="I84" s="18"/>
      <c r="J84" s="14"/>
      <c r="K84" s="18"/>
      <c r="L84" s="19" t="str">
        <f aca="false">IF(AND(F84="",H84="",J84=""),"",IFERROR(G84*VLOOKUP(F84,'Batch Capacity'!$A$6:$C$40,3,FALSE()),0)+IFERROR(I84*VLOOKUP(H84,'Batch Capacity'!$A$6:$C$40,3,FALSE()),0)+IFERROR(K84*VLOOKUP(J84,'Batch Capacity'!$A$6:$C$40,3,FALSE()),0))</f>
        <v/>
      </c>
      <c r="M84" s="20"/>
      <c r="N84" s="19" t="str">
        <f aca="false">IF(L84="","",L84+N(M84))</f>
        <v/>
      </c>
      <c r="O84" s="18"/>
      <c r="P84" s="20"/>
      <c r="Q84" s="14"/>
      <c r="R84" s="18"/>
      <c r="S84" s="18"/>
      <c r="T84" s="19" t="str">
        <f aca="false">IF(N84="","",IF(OR(S84="Y",Y84="Cancelled"),0,N84-IF(AND(O84="Y",R84="Y"),N(P84),0)))</f>
        <v/>
      </c>
      <c r="U84" s="18"/>
      <c r="V84" s="15"/>
      <c r="W84" s="14"/>
      <c r="X84" s="21" t="str">
        <f aca="false">IF(OR(V84="",W84=""),"",IF(Y84="Cancelled","-",IF(COUNTIFS('Pickup Slots'!$A$6:$A$205,V84,'Pickup Slots'!$B$6:$B$205,W84)=0,"Slot not set up",IF(COUNTIFS($V$5:$V$304,V84,$W$5:$W$304,W84,$Y$5:$Y$304,"&lt;&gt;Cancelled")&gt;SUMIFS('Pickup Slots'!$C$6:$C$205,'Pickup Slots'!$A$6:$A$205,V84,'Pickup Slots'!$B$6:$B$205,W84),"DOUBLE-BOOKED","OK"))))</f>
        <v/>
      </c>
      <c r="Y84" s="14"/>
      <c r="Z84" s="16"/>
    </row>
    <row r="85" customFormat="false" ht="15" hidden="false" customHeight="false" outlineLevel="0" collapsed="false">
      <c r="A85" s="14"/>
      <c r="B85" s="15"/>
      <c r="C85" s="16"/>
      <c r="D85" s="17"/>
      <c r="E85" s="14"/>
      <c r="F85" s="14"/>
      <c r="G85" s="18"/>
      <c r="H85" s="14"/>
      <c r="I85" s="18"/>
      <c r="J85" s="14"/>
      <c r="K85" s="18"/>
      <c r="L85" s="19" t="str">
        <f aca="false">IF(AND(F85="",H85="",J85=""),"",IFERROR(G85*VLOOKUP(F85,'Batch Capacity'!$A$6:$C$40,3,FALSE()),0)+IFERROR(I85*VLOOKUP(H85,'Batch Capacity'!$A$6:$C$40,3,FALSE()),0)+IFERROR(K85*VLOOKUP(J85,'Batch Capacity'!$A$6:$C$40,3,FALSE()),0))</f>
        <v/>
      </c>
      <c r="M85" s="20"/>
      <c r="N85" s="19" t="str">
        <f aca="false">IF(L85="","",L85+N(M85))</f>
        <v/>
      </c>
      <c r="O85" s="18"/>
      <c r="P85" s="20"/>
      <c r="Q85" s="14"/>
      <c r="R85" s="18"/>
      <c r="S85" s="18"/>
      <c r="T85" s="19" t="str">
        <f aca="false">IF(N85="","",IF(OR(S85="Y",Y85="Cancelled"),0,N85-IF(AND(O85="Y",R85="Y"),N(P85),0)))</f>
        <v/>
      </c>
      <c r="U85" s="18"/>
      <c r="V85" s="15"/>
      <c r="W85" s="14"/>
      <c r="X85" s="21" t="str">
        <f aca="false">IF(OR(V85="",W85=""),"",IF(Y85="Cancelled","-",IF(COUNTIFS('Pickup Slots'!$A$6:$A$205,V85,'Pickup Slots'!$B$6:$B$205,W85)=0,"Slot not set up",IF(COUNTIFS($V$5:$V$304,V85,$W$5:$W$304,W85,$Y$5:$Y$304,"&lt;&gt;Cancelled")&gt;SUMIFS('Pickup Slots'!$C$6:$C$205,'Pickup Slots'!$A$6:$A$205,V85,'Pickup Slots'!$B$6:$B$205,W85),"DOUBLE-BOOKED","OK"))))</f>
        <v/>
      </c>
      <c r="Y85" s="14"/>
      <c r="Z85" s="16"/>
    </row>
    <row r="86" customFormat="false" ht="15" hidden="false" customHeight="false" outlineLevel="0" collapsed="false">
      <c r="A86" s="14"/>
      <c r="B86" s="15"/>
      <c r="C86" s="16"/>
      <c r="D86" s="17"/>
      <c r="E86" s="14"/>
      <c r="F86" s="14"/>
      <c r="G86" s="18"/>
      <c r="H86" s="14"/>
      <c r="I86" s="18"/>
      <c r="J86" s="14"/>
      <c r="K86" s="18"/>
      <c r="L86" s="19" t="str">
        <f aca="false">IF(AND(F86="",H86="",J86=""),"",IFERROR(G86*VLOOKUP(F86,'Batch Capacity'!$A$6:$C$40,3,FALSE()),0)+IFERROR(I86*VLOOKUP(H86,'Batch Capacity'!$A$6:$C$40,3,FALSE()),0)+IFERROR(K86*VLOOKUP(J86,'Batch Capacity'!$A$6:$C$40,3,FALSE()),0))</f>
        <v/>
      </c>
      <c r="M86" s="20"/>
      <c r="N86" s="19" t="str">
        <f aca="false">IF(L86="","",L86+N(M86))</f>
        <v/>
      </c>
      <c r="O86" s="18"/>
      <c r="P86" s="20"/>
      <c r="Q86" s="14"/>
      <c r="R86" s="18"/>
      <c r="S86" s="18"/>
      <c r="T86" s="19" t="str">
        <f aca="false">IF(N86="","",IF(OR(S86="Y",Y86="Cancelled"),0,N86-IF(AND(O86="Y",R86="Y"),N(P86),0)))</f>
        <v/>
      </c>
      <c r="U86" s="18"/>
      <c r="V86" s="15"/>
      <c r="W86" s="14"/>
      <c r="X86" s="21" t="str">
        <f aca="false">IF(OR(V86="",W86=""),"",IF(Y86="Cancelled","-",IF(COUNTIFS('Pickup Slots'!$A$6:$A$205,V86,'Pickup Slots'!$B$6:$B$205,W86)=0,"Slot not set up",IF(COUNTIFS($V$5:$V$304,V86,$W$5:$W$304,W86,$Y$5:$Y$304,"&lt;&gt;Cancelled")&gt;SUMIFS('Pickup Slots'!$C$6:$C$205,'Pickup Slots'!$A$6:$A$205,V86,'Pickup Slots'!$B$6:$B$205,W86),"DOUBLE-BOOKED","OK"))))</f>
        <v/>
      </c>
      <c r="Y86" s="14"/>
      <c r="Z86" s="16"/>
    </row>
    <row r="87" customFormat="false" ht="15" hidden="false" customHeight="false" outlineLevel="0" collapsed="false">
      <c r="A87" s="14"/>
      <c r="B87" s="15"/>
      <c r="C87" s="16"/>
      <c r="D87" s="17"/>
      <c r="E87" s="14"/>
      <c r="F87" s="14"/>
      <c r="G87" s="18"/>
      <c r="H87" s="14"/>
      <c r="I87" s="18"/>
      <c r="J87" s="14"/>
      <c r="K87" s="18"/>
      <c r="L87" s="19" t="str">
        <f aca="false">IF(AND(F87="",H87="",J87=""),"",IFERROR(G87*VLOOKUP(F87,'Batch Capacity'!$A$6:$C$40,3,FALSE()),0)+IFERROR(I87*VLOOKUP(H87,'Batch Capacity'!$A$6:$C$40,3,FALSE()),0)+IFERROR(K87*VLOOKUP(J87,'Batch Capacity'!$A$6:$C$40,3,FALSE()),0))</f>
        <v/>
      </c>
      <c r="M87" s="20"/>
      <c r="N87" s="19" t="str">
        <f aca="false">IF(L87="","",L87+N(M87))</f>
        <v/>
      </c>
      <c r="O87" s="18"/>
      <c r="P87" s="20"/>
      <c r="Q87" s="14"/>
      <c r="R87" s="18"/>
      <c r="S87" s="18"/>
      <c r="T87" s="19" t="str">
        <f aca="false">IF(N87="","",IF(OR(S87="Y",Y87="Cancelled"),0,N87-IF(AND(O87="Y",R87="Y"),N(P87),0)))</f>
        <v/>
      </c>
      <c r="U87" s="18"/>
      <c r="V87" s="15"/>
      <c r="W87" s="14"/>
      <c r="X87" s="21" t="str">
        <f aca="false">IF(OR(V87="",W87=""),"",IF(Y87="Cancelled","-",IF(COUNTIFS('Pickup Slots'!$A$6:$A$205,V87,'Pickup Slots'!$B$6:$B$205,W87)=0,"Slot not set up",IF(COUNTIFS($V$5:$V$304,V87,$W$5:$W$304,W87,$Y$5:$Y$304,"&lt;&gt;Cancelled")&gt;SUMIFS('Pickup Slots'!$C$6:$C$205,'Pickup Slots'!$A$6:$A$205,V87,'Pickup Slots'!$B$6:$B$205,W87),"DOUBLE-BOOKED","OK"))))</f>
        <v/>
      </c>
      <c r="Y87" s="14"/>
      <c r="Z87" s="16"/>
    </row>
    <row r="88" customFormat="false" ht="15" hidden="false" customHeight="false" outlineLevel="0" collapsed="false">
      <c r="A88" s="14"/>
      <c r="B88" s="15"/>
      <c r="C88" s="16"/>
      <c r="D88" s="17"/>
      <c r="E88" s="14"/>
      <c r="F88" s="14"/>
      <c r="G88" s="18"/>
      <c r="H88" s="14"/>
      <c r="I88" s="18"/>
      <c r="J88" s="14"/>
      <c r="K88" s="18"/>
      <c r="L88" s="19" t="str">
        <f aca="false">IF(AND(F88="",H88="",J88=""),"",IFERROR(G88*VLOOKUP(F88,'Batch Capacity'!$A$6:$C$40,3,FALSE()),0)+IFERROR(I88*VLOOKUP(H88,'Batch Capacity'!$A$6:$C$40,3,FALSE()),0)+IFERROR(K88*VLOOKUP(J88,'Batch Capacity'!$A$6:$C$40,3,FALSE()),0))</f>
        <v/>
      </c>
      <c r="M88" s="20"/>
      <c r="N88" s="19" t="str">
        <f aca="false">IF(L88="","",L88+N(M88))</f>
        <v/>
      </c>
      <c r="O88" s="18"/>
      <c r="P88" s="20"/>
      <c r="Q88" s="14"/>
      <c r="R88" s="18"/>
      <c r="S88" s="18"/>
      <c r="T88" s="19" t="str">
        <f aca="false">IF(N88="","",IF(OR(S88="Y",Y88="Cancelled"),0,N88-IF(AND(O88="Y",R88="Y"),N(P88),0)))</f>
        <v/>
      </c>
      <c r="U88" s="18"/>
      <c r="V88" s="15"/>
      <c r="W88" s="14"/>
      <c r="X88" s="21" t="str">
        <f aca="false">IF(OR(V88="",W88=""),"",IF(Y88="Cancelled","-",IF(COUNTIFS('Pickup Slots'!$A$6:$A$205,V88,'Pickup Slots'!$B$6:$B$205,W88)=0,"Slot not set up",IF(COUNTIFS($V$5:$V$304,V88,$W$5:$W$304,W88,$Y$5:$Y$304,"&lt;&gt;Cancelled")&gt;SUMIFS('Pickup Slots'!$C$6:$C$205,'Pickup Slots'!$A$6:$A$205,V88,'Pickup Slots'!$B$6:$B$205,W88),"DOUBLE-BOOKED","OK"))))</f>
        <v/>
      </c>
      <c r="Y88" s="14"/>
      <c r="Z88" s="16"/>
    </row>
    <row r="89" customFormat="false" ht="15" hidden="false" customHeight="false" outlineLevel="0" collapsed="false">
      <c r="A89" s="14"/>
      <c r="B89" s="15"/>
      <c r="C89" s="16"/>
      <c r="D89" s="17"/>
      <c r="E89" s="14"/>
      <c r="F89" s="14"/>
      <c r="G89" s="18"/>
      <c r="H89" s="14"/>
      <c r="I89" s="18"/>
      <c r="J89" s="14"/>
      <c r="K89" s="18"/>
      <c r="L89" s="19" t="str">
        <f aca="false">IF(AND(F89="",H89="",J89=""),"",IFERROR(G89*VLOOKUP(F89,'Batch Capacity'!$A$6:$C$40,3,FALSE()),0)+IFERROR(I89*VLOOKUP(H89,'Batch Capacity'!$A$6:$C$40,3,FALSE()),0)+IFERROR(K89*VLOOKUP(J89,'Batch Capacity'!$A$6:$C$40,3,FALSE()),0))</f>
        <v/>
      </c>
      <c r="M89" s="20"/>
      <c r="N89" s="19" t="str">
        <f aca="false">IF(L89="","",L89+N(M89))</f>
        <v/>
      </c>
      <c r="O89" s="18"/>
      <c r="P89" s="20"/>
      <c r="Q89" s="14"/>
      <c r="R89" s="18"/>
      <c r="S89" s="18"/>
      <c r="T89" s="19" t="str">
        <f aca="false">IF(N89="","",IF(OR(S89="Y",Y89="Cancelled"),0,N89-IF(AND(O89="Y",R89="Y"),N(P89),0)))</f>
        <v/>
      </c>
      <c r="U89" s="18"/>
      <c r="V89" s="15"/>
      <c r="W89" s="14"/>
      <c r="X89" s="21" t="str">
        <f aca="false">IF(OR(V89="",W89=""),"",IF(Y89="Cancelled","-",IF(COUNTIFS('Pickup Slots'!$A$6:$A$205,V89,'Pickup Slots'!$B$6:$B$205,W89)=0,"Slot not set up",IF(COUNTIFS($V$5:$V$304,V89,$W$5:$W$304,W89,$Y$5:$Y$304,"&lt;&gt;Cancelled")&gt;SUMIFS('Pickup Slots'!$C$6:$C$205,'Pickup Slots'!$A$6:$A$205,V89,'Pickup Slots'!$B$6:$B$205,W89),"DOUBLE-BOOKED","OK"))))</f>
        <v/>
      </c>
      <c r="Y89" s="14"/>
      <c r="Z89" s="16"/>
    </row>
    <row r="90" customFormat="false" ht="15" hidden="false" customHeight="false" outlineLevel="0" collapsed="false">
      <c r="A90" s="14"/>
      <c r="B90" s="15"/>
      <c r="C90" s="16"/>
      <c r="D90" s="17"/>
      <c r="E90" s="14"/>
      <c r="F90" s="14"/>
      <c r="G90" s="18"/>
      <c r="H90" s="14"/>
      <c r="I90" s="18"/>
      <c r="J90" s="14"/>
      <c r="K90" s="18"/>
      <c r="L90" s="19" t="str">
        <f aca="false">IF(AND(F90="",H90="",J90=""),"",IFERROR(G90*VLOOKUP(F90,'Batch Capacity'!$A$6:$C$40,3,FALSE()),0)+IFERROR(I90*VLOOKUP(H90,'Batch Capacity'!$A$6:$C$40,3,FALSE()),0)+IFERROR(K90*VLOOKUP(J90,'Batch Capacity'!$A$6:$C$40,3,FALSE()),0))</f>
        <v/>
      </c>
      <c r="M90" s="20"/>
      <c r="N90" s="19" t="str">
        <f aca="false">IF(L90="","",L90+N(M90))</f>
        <v/>
      </c>
      <c r="O90" s="18"/>
      <c r="P90" s="20"/>
      <c r="Q90" s="14"/>
      <c r="R90" s="18"/>
      <c r="S90" s="18"/>
      <c r="T90" s="19" t="str">
        <f aca="false">IF(N90="","",IF(OR(S90="Y",Y90="Cancelled"),0,N90-IF(AND(O90="Y",R90="Y"),N(P90),0)))</f>
        <v/>
      </c>
      <c r="U90" s="18"/>
      <c r="V90" s="15"/>
      <c r="W90" s="14"/>
      <c r="X90" s="21" t="str">
        <f aca="false">IF(OR(V90="",W90=""),"",IF(Y90="Cancelled","-",IF(COUNTIFS('Pickup Slots'!$A$6:$A$205,V90,'Pickup Slots'!$B$6:$B$205,W90)=0,"Slot not set up",IF(COUNTIFS($V$5:$V$304,V90,$W$5:$W$304,W90,$Y$5:$Y$304,"&lt;&gt;Cancelled")&gt;SUMIFS('Pickup Slots'!$C$6:$C$205,'Pickup Slots'!$A$6:$A$205,V90,'Pickup Slots'!$B$6:$B$205,W90),"DOUBLE-BOOKED","OK"))))</f>
        <v/>
      </c>
      <c r="Y90" s="14"/>
      <c r="Z90" s="16"/>
    </row>
    <row r="91" customFormat="false" ht="15" hidden="false" customHeight="false" outlineLevel="0" collapsed="false">
      <c r="A91" s="14"/>
      <c r="B91" s="15"/>
      <c r="C91" s="16"/>
      <c r="D91" s="17"/>
      <c r="E91" s="14"/>
      <c r="F91" s="14"/>
      <c r="G91" s="18"/>
      <c r="H91" s="14"/>
      <c r="I91" s="18"/>
      <c r="J91" s="14"/>
      <c r="K91" s="18"/>
      <c r="L91" s="19" t="str">
        <f aca="false">IF(AND(F91="",H91="",J91=""),"",IFERROR(G91*VLOOKUP(F91,'Batch Capacity'!$A$6:$C$40,3,FALSE()),0)+IFERROR(I91*VLOOKUP(H91,'Batch Capacity'!$A$6:$C$40,3,FALSE()),0)+IFERROR(K91*VLOOKUP(J91,'Batch Capacity'!$A$6:$C$40,3,FALSE()),0))</f>
        <v/>
      </c>
      <c r="M91" s="20"/>
      <c r="N91" s="19" t="str">
        <f aca="false">IF(L91="","",L91+N(M91))</f>
        <v/>
      </c>
      <c r="O91" s="18"/>
      <c r="P91" s="20"/>
      <c r="Q91" s="14"/>
      <c r="R91" s="18"/>
      <c r="S91" s="18"/>
      <c r="T91" s="19" t="str">
        <f aca="false">IF(N91="","",IF(OR(S91="Y",Y91="Cancelled"),0,N91-IF(AND(O91="Y",R91="Y"),N(P91),0)))</f>
        <v/>
      </c>
      <c r="U91" s="18"/>
      <c r="V91" s="15"/>
      <c r="W91" s="14"/>
      <c r="X91" s="21" t="str">
        <f aca="false">IF(OR(V91="",W91=""),"",IF(Y91="Cancelled","-",IF(COUNTIFS('Pickup Slots'!$A$6:$A$205,V91,'Pickup Slots'!$B$6:$B$205,W91)=0,"Slot not set up",IF(COUNTIFS($V$5:$V$304,V91,$W$5:$W$304,W91,$Y$5:$Y$304,"&lt;&gt;Cancelled")&gt;SUMIFS('Pickup Slots'!$C$6:$C$205,'Pickup Slots'!$A$6:$A$205,V91,'Pickup Slots'!$B$6:$B$205,W91),"DOUBLE-BOOKED","OK"))))</f>
        <v/>
      </c>
      <c r="Y91" s="14"/>
      <c r="Z91" s="16"/>
    </row>
    <row r="92" customFormat="false" ht="15" hidden="false" customHeight="false" outlineLevel="0" collapsed="false">
      <c r="A92" s="14"/>
      <c r="B92" s="15"/>
      <c r="C92" s="16"/>
      <c r="D92" s="17"/>
      <c r="E92" s="14"/>
      <c r="F92" s="14"/>
      <c r="G92" s="18"/>
      <c r="H92" s="14"/>
      <c r="I92" s="18"/>
      <c r="J92" s="14"/>
      <c r="K92" s="18"/>
      <c r="L92" s="19" t="str">
        <f aca="false">IF(AND(F92="",H92="",J92=""),"",IFERROR(G92*VLOOKUP(F92,'Batch Capacity'!$A$6:$C$40,3,FALSE()),0)+IFERROR(I92*VLOOKUP(H92,'Batch Capacity'!$A$6:$C$40,3,FALSE()),0)+IFERROR(K92*VLOOKUP(J92,'Batch Capacity'!$A$6:$C$40,3,FALSE()),0))</f>
        <v/>
      </c>
      <c r="M92" s="20"/>
      <c r="N92" s="19" t="str">
        <f aca="false">IF(L92="","",L92+N(M92))</f>
        <v/>
      </c>
      <c r="O92" s="18"/>
      <c r="P92" s="20"/>
      <c r="Q92" s="14"/>
      <c r="R92" s="18"/>
      <c r="S92" s="18"/>
      <c r="T92" s="19" t="str">
        <f aca="false">IF(N92="","",IF(OR(S92="Y",Y92="Cancelled"),0,N92-IF(AND(O92="Y",R92="Y"),N(P92),0)))</f>
        <v/>
      </c>
      <c r="U92" s="18"/>
      <c r="V92" s="15"/>
      <c r="W92" s="14"/>
      <c r="X92" s="21" t="str">
        <f aca="false">IF(OR(V92="",W92=""),"",IF(Y92="Cancelled","-",IF(COUNTIFS('Pickup Slots'!$A$6:$A$205,V92,'Pickup Slots'!$B$6:$B$205,W92)=0,"Slot not set up",IF(COUNTIFS($V$5:$V$304,V92,$W$5:$W$304,W92,$Y$5:$Y$304,"&lt;&gt;Cancelled")&gt;SUMIFS('Pickup Slots'!$C$6:$C$205,'Pickup Slots'!$A$6:$A$205,V92,'Pickup Slots'!$B$6:$B$205,W92),"DOUBLE-BOOKED","OK"))))</f>
        <v/>
      </c>
      <c r="Y92" s="14"/>
      <c r="Z92" s="16"/>
    </row>
    <row r="93" customFormat="false" ht="15" hidden="false" customHeight="false" outlineLevel="0" collapsed="false">
      <c r="A93" s="14"/>
      <c r="B93" s="15"/>
      <c r="C93" s="16"/>
      <c r="D93" s="17"/>
      <c r="E93" s="14"/>
      <c r="F93" s="14"/>
      <c r="G93" s="18"/>
      <c r="H93" s="14"/>
      <c r="I93" s="18"/>
      <c r="J93" s="14"/>
      <c r="K93" s="18"/>
      <c r="L93" s="19" t="str">
        <f aca="false">IF(AND(F93="",H93="",J93=""),"",IFERROR(G93*VLOOKUP(F93,'Batch Capacity'!$A$6:$C$40,3,FALSE()),0)+IFERROR(I93*VLOOKUP(H93,'Batch Capacity'!$A$6:$C$40,3,FALSE()),0)+IFERROR(K93*VLOOKUP(J93,'Batch Capacity'!$A$6:$C$40,3,FALSE()),0))</f>
        <v/>
      </c>
      <c r="M93" s="20"/>
      <c r="N93" s="19" t="str">
        <f aca="false">IF(L93="","",L93+N(M93))</f>
        <v/>
      </c>
      <c r="O93" s="18"/>
      <c r="P93" s="20"/>
      <c r="Q93" s="14"/>
      <c r="R93" s="18"/>
      <c r="S93" s="18"/>
      <c r="T93" s="19" t="str">
        <f aca="false">IF(N93="","",IF(OR(S93="Y",Y93="Cancelled"),0,N93-IF(AND(O93="Y",R93="Y"),N(P93),0)))</f>
        <v/>
      </c>
      <c r="U93" s="18"/>
      <c r="V93" s="15"/>
      <c r="W93" s="14"/>
      <c r="X93" s="21" t="str">
        <f aca="false">IF(OR(V93="",W93=""),"",IF(Y93="Cancelled","-",IF(COUNTIFS('Pickup Slots'!$A$6:$A$205,V93,'Pickup Slots'!$B$6:$B$205,W93)=0,"Slot not set up",IF(COUNTIFS($V$5:$V$304,V93,$W$5:$W$304,W93,$Y$5:$Y$304,"&lt;&gt;Cancelled")&gt;SUMIFS('Pickup Slots'!$C$6:$C$205,'Pickup Slots'!$A$6:$A$205,V93,'Pickup Slots'!$B$6:$B$205,W93),"DOUBLE-BOOKED","OK"))))</f>
        <v/>
      </c>
      <c r="Y93" s="14"/>
      <c r="Z93" s="16"/>
    </row>
    <row r="94" customFormat="false" ht="15" hidden="false" customHeight="false" outlineLevel="0" collapsed="false">
      <c r="A94" s="14"/>
      <c r="B94" s="15"/>
      <c r="C94" s="16"/>
      <c r="D94" s="17"/>
      <c r="E94" s="14"/>
      <c r="F94" s="14"/>
      <c r="G94" s="18"/>
      <c r="H94" s="14"/>
      <c r="I94" s="18"/>
      <c r="J94" s="14"/>
      <c r="K94" s="18"/>
      <c r="L94" s="19" t="str">
        <f aca="false">IF(AND(F94="",H94="",J94=""),"",IFERROR(G94*VLOOKUP(F94,'Batch Capacity'!$A$6:$C$40,3,FALSE()),0)+IFERROR(I94*VLOOKUP(H94,'Batch Capacity'!$A$6:$C$40,3,FALSE()),0)+IFERROR(K94*VLOOKUP(J94,'Batch Capacity'!$A$6:$C$40,3,FALSE()),0))</f>
        <v/>
      </c>
      <c r="M94" s="20"/>
      <c r="N94" s="19" t="str">
        <f aca="false">IF(L94="","",L94+N(M94))</f>
        <v/>
      </c>
      <c r="O94" s="18"/>
      <c r="P94" s="20"/>
      <c r="Q94" s="14"/>
      <c r="R94" s="18"/>
      <c r="S94" s="18"/>
      <c r="T94" s="19" t="str">
        <f aca="false">IF(N94="","",IF(OR(S94="Y",Y94="Cancelled"),0,N94-IF(AND(O94="Y",R94="Y"),N(P94),0)))</f>
        <v/>
      </c>
      <c r="U94" s="18"/>
      <c r="V94" s="15"/>
      <c r="W94" s="14"/>
      <c r="X94" s="21" t="str">
        <f aca="false">IF(OR(V94="",W94=""),"",IF(Y94="Cancelled","-",IF(COUNTIFS('Pickup Slots'!$A$6:$A$205,V94,'Pickup Slots'!$B$6:$B$205,W94)=0,"Slot not set up",IF(COUNTIFS($V$5:$V$304,V94,$W$5:$W$304,W94,$Y$5:$Y$304,"&lt;&gt;Cancelled")&gt;SUMIFS('Pickup Slots'!$C$6:$C$205,'Pickup Slots'!$A$6:$A$205,V94,'Pickup Slots'!$B$6:$B$205,W94),"DOUBLE-BOOKED","OK"))))</f>
        <v/>
      </c>
      <c r="Y94" s="14"/>
      <c r="Z94" s="16"/>
    </row>
    <row r="95" customFormat="false" ht="15" hidden="false" customHeight="false" outlineLevel="0" collapsed="false">
      <c r="A95" s="14"/>
      <c r="B95" s="15"/>
      <c r="C95" s="16"/>
      <c r="D95" s="17"/>
      <c r="E95" s="14"/>
      <c r="F95" s="14"/>
      <c r="G95" s="18"/>
      <c r="H95" s="14"/>
      <c r="I95" s="18"/>
      <c r="J95" s="14"/>
      <c r="K95" s="18"/>
      <c r="L95" s="19" t="str">
        <f aca="false">IF(AND(F95="",H95="",J95=""),"",IFERROR(G95*VLOOKUP(F95,'Batch Capacity'!$A$6:$C$40,3,FALSE()),0)+IFERROR(I95*VLOOKUP(H95,'Batch Capacity'!$A$6:$C$40,3,FALSE()),0)+IFERROR(K95*VLOOKUP(J95,'Batch Capacity'!$A$6:$C$40,3,FALSE()),0))</f>
        <v/>
      </c>
      <c r="M95" s="20"/>
      <c r="N95" s="19" t="str">
        <f aca="false">IF(L95="","",L95+N(M95))</f>
        <v/>
      </c>
      <c r="O95" s="18"/>
      <c r="P95" s="20"/>
      <c r="Q95" s="14"/>
      <c r="R95" s="18"/>
      <c r="S95" s="18"/>
      <c r="T95" s="19" t="str">
        <f aca="false">IF(N95="","",IF(OR(S95="Y",Y95="Cancelled"),0,N95-IF(AND(O95="Y",R95="Y"),N(P95),0)))</f>
        <v/>
      </c>
      <c r="U95" s="18"/>
      <c r="V95" s="15"/>
      <c r="W95" s="14"/>
      <c r="X95" s="21" t="str">
        <f aca="false">IF(OR(V95="",W95=""),"",IF(Y95="Cancelled","-",IF(COUNTIFS('Pickup Slots'!$A$6:$A$205,V95,'Pickup Slots'!$B$6:$B$205,W95)=0,"Slot not set up",IF(COUNTIFS($V$5:$V$304,V95,$W$5:$W$304,W95,$Y$5:$Y$304,"&lt;&gt;Cancelled")&gt;SUMIFS('Pickup Slots'!$C$6:$C$205,'Pickup Slots'!$A$6:$A$205,V95,'Pickup Slots'!$B$6:$B$205,W95),"DOUBLE-BOOKED","OK"))))</f>
        <v/>
      </c>
      <c r="Y95" s="14"/>
      <c r="Z95" s="16"/>
    </row>
    <row r="96" customFormat="false" ht="15" hidden="false" customHeight="false" outlineLevel="0" collapsed="false">
      <c r="A96" s="14"/>
      <c r="B96" s="15"/>
      <c r="C96" s="16"/>
      <c r="D96" s="17"/>
      <c r="E96" s="14"/>
      <c r="F96" s="14"/>
      <c r="G96" s="18"/>
      <c r="H96" s="14"/>
      <c r="I96" s="18"/>
      <c r="J96" s="14"/>
      <c r="K96" s="18"/>
      <c r="L96" s="19" t="str">
        <f aca="false">IF(AND(F96="",H96="",J96=""),"",IFERROR(G96*VLOOKUP(F96,'Batch Capacity'!$A$6:$C$40,3,FALSE()),0)+IFERROR(I96*VLOOKUP(H96,'Batch Capacity'!$A$6:$C$40,3,FALSE()),0)+IFERROR(K96*VLOOKUP(J96,'Batch Capacity'!$A$6:$C$40,3,FALSE()),0))</f>
        <v/>
      </c>
      <c r="M96" s="20"/>
      <c r="N96" s="19" t="str">
        <f aca="false">IF(L96="","",L96+N(M96))</f>
        <v/>
      </c>
      <c r="O96" s="18"/>
      <c r="P96" s="20"/>
      <c r="Q96" s="14"/>
      <c r="R96" s="18"/>
      <c r="S96" s="18"/>
      <c r="T96" s="19" t="str">
        <f aca="false">IF(N96="","",IF(OR(S96="Y",Y96="Cancelled"),0,N96-IF(AND(O96="Y",R96="Y"),N(P96),0)))</f>
        <v/>
      </c>
      <c r="U96" s="18"/>
      <c r="V96" s="15"/>
      <c r="W96" s="14"/>
      <c r="X96" s="21" t="str">
        <f aca="false">IF(OR(V96="",W96=""),"",IF(Y96="Cancelled","-",IF(COUNTIFS('Pickup Slots'!$A$6:$A$205,V96,'Pickup Slots'!$B$6:$B$205,W96)=0,"Slot not set up",IF(COUNTIFS($V$5:$V$304,V96,$W$5:$W$304,W96,$Y$5:$Y$304,"&lt;&gt;Cancelled")&gt;SUMIFS('Pickup Slots'!$C$6:$C$205,'Pickup Slots'!$A$6:$A$205,V96,'Pickup Slots'!$B$6:$B$205,W96),"DOUBLE-BOOKED","OK"))))</f>
        <v/>
      </c>
      <c r="Y96" s="14"/>
      <c r="Z96" s="16"/>
    </row>
    <row r="97" customFormat="false" ht="15" hidden="false" customHeight="false" outlineLevel="0" collapsed="false">
      <c r="A97" s="14"/>
      <c r="B97" s="15"/>
      <c r="C97" s="16"/>
      <c r="D97" s="17"/>
      <c r="E97" s="14"/>
      <c r="F97" s="14"/>
      <c r="G97" s="18"/>
      <c r="H97" s="14"/>
      <c r="I97" s="18"/>
      <c r="J97" s="14"/>
      <c r="K97" s="18"/>
      <c r="L97" s="19" t="str">
        <f aca="false">IF(AND(F97="",H97="",J97=""),"",IFERROR(G97*VLOOKUP(F97,'Batch Capacity'!$A$6:$C$40,3,FALSE()),0)+IFERROR(I97*VLOOKUP(H97,'Batch Capacity'!$A$6:$C$40,3,FALSE()),0)+IFERROR(K97*VLOOKUP(J97,'Batch Capacity'!$A$6:$C$40,3,FALSE()),0))</f>
        <v/>
      </c>
      <c r="M97" s="20"/>
      <c r="N97" s="19" t="str">
        <f aca="false">IF(L97="","",L97+N(M97))</f>
        <v/>
      </c>
      <c r="O97" s="18"/>
      <c r="P97" s="20"/>
      <c r="Q97" s="14"/>
      <c r="R97" s="18"/>
      <c r="S97" s="18"/>
      <c r="T97" s="19" t="str">
        <f aca="false">IF(N97="","",IF(OR(S97="Y",Y97="Cancelled"),0,N97-IF(AND(O97="Y",R97="Y"),N(P97),0)))</f>
        <v/>
      </c>
      <c r="U97" s="18"/>
      <c r="V97" s="15"/>
      <c r="W97" s="14"/>
      <c r="X97" s="21" t="str">
        <f aca="false">IF(OR(V97="",W97=""),"",IF(Y97="Cancelled","-",IF(COUNTIFS('Pickup Slots'!$A$6:$A$205,V97,'Pickup Slots'!$B$6:$B$205,W97)=0,"Slot not set up",IF(COUNTIFS($V$5:$V$304,V97,$W$5:$W$304,W97,$Y$5:$Y$304,"&lt;&gt;Cancelled")&gt;SUMIFS('Pickup Slots'!$C$6:$C$205,'Pickup Slots'!$A$6:$A$205,V97,'Pickup Slots'!$B$6:$B$205,W97),"DOUBLE-BOOKED","OK"))))</f>
        <v/>
      </c>
      <c r="Y97" s="14"/>
      <c r="Z97" s="16"/>
    </row>
    <row r="98" customFormat="false" ht="15" hidden="false" customHeight="false" outlineLevel="0" collapsed="false">
      <c r="A98" s="14"/>
      <c r="B98" s="15"/>
      <c r="C98" s="16"/>
      <c r="D98" s="17"/>
      <c r="E98" s="14"/>
      <c r="F98" s="14"/>
      <c r="G98" s="18"/>
      <c r="H98" s="14"/>
      <c r="I98" s="18"/>
      <c r="J98" s="14"/>
      <c r="K98" s="18"/>
      <c r="L98" s="19" t="str">
        <f aca="false">IF(AND(F98="",H98="",J98=""),"",IFERROR(G98*VLOOKUP(F98,'Batch Capacity'!$A$6:$C$40,3,FALSE()),0)+IFERROR(I98*VLOOKUP(H98,'Batch Capacity'!$A$6:$C$40,3,FALSE()),0)+IFERROR(K98*VLOOKUP(J98,'Batch Capacity'!$A$6:$C$40,3,FALSE()),0))</f>
        <v/>
      </c>
      <c r="M98" s="20"/>
      <c r="N98" s="19" t="str">
        <f aca="false">IF(L98="","",L98+N(M98))</f>
        <v/>
      </c>
      <c r="O98" s="18"/>
      <c r="P98" s="20"/>
      <c r="Q98" s="14"/>
      <c r="R98" s="18"/>
      <c r="S98" s="18"/>
      <c r="T98" s="19" t="str">
        <f aca="false">IF(N98="","",IF(OR(S98="Y",Y98="Cancelled"),0,N98-IF(AND(O98="Y",R98="Y"),N(P98),0)))</f>
        <v/>
      </c>
      <c r="U98" s="18"/>
      <c r="V98" s="15"/>
      <c r="W98" s="14"/>
      <c r="X98" s="21" t="str">
        <f aca="false">IF(OR(V98="",W98=""),"",IF(Y98="Cancelled","-",IF(COUNTIFS('Pickup Slots'!$A$6:$A$205,V98,'Pickup Slots'!$B$6:$B$205,W98)=0,"Slot not set up",IF(COUNTIFS($V$5:$V$304,V98,$W$5:$W$304,W98,$Y$5:$Y$304,"&lt;&gt;Cancelled")&gt;SUMIFS('Pickup Slots'!$C$6:$C$205,'Pickup Slots'!$A$6:$A$205,V98,'Pickup Slots'!$B$6:$B$205,W98),"DOUBLE-BOOKED","OK"))))</f>
        <v/>
      </c>
      <c r="Y98" s="14"/>
      <c r="Z98" s="16"/>
    </row>
    <row r="99" customFormat="false" ht="15" hidden="false" customHeight="false" outlineLevel="0" collapsed="false">
      <c r="A99" s="14"/>
      <c r="B99" s="15"/>
      <c r="C99" s="16"/>
      <c r="D99" s="17"/>
      <c r="E99" s="14"/>
      <c r="F99" s="14"/>
      <c r="G99" s="18"/>
      <c r="H99" s="14"/>
      <c r="I99" s="18"/>
      <c r="J99" s="14"/>
      <c r="K99" s="18"/>
      <c r="L99" s="19" t="str">
        <f aca="false">IF(AND(F99="",H99="",J99=""),"",IFERROR(G99*VLOOKUP(F99,'Batch Capacity'!$A$6:$C$40,3,FALSE()),0)+IFERROR(I99*VLOOKUP(H99,'Batch Capacity'!$A$6:$C$40,3,FALSE()),0)+IFERROR(K99*VLOOKUP(J99,'Batch Capacity'!$A$6:$C$40,3,FALSE()),0))</f>
        <v/>
      </c>
      <c r="M99" s="20"/>
      <c r="N99" s="19" t="str">
        <f aca="false">IF(L99="","",L99+N(M99))</f>
        <v/>
      </c>
      <c r="O99" s="18"/>
      <c r="P99" s="20"/>
      <c r="Q99" s="14"/>
      <c r="R99" s="18"/>
      <c r="S99" s="18"/>
      <c r="T99" s="19" t="str">
        <f aca="false">IF(N99="","",IF(OR(S99="Y",Y99="Cancelled"),0,N99-IF(AND(O99="Y",R99="Y"),N(P99),0)))</f>
        <v/>
      </c>
      <c r="U99" s="18"/>
      <c r="V99" s="15"/>
      <c r="W99" s="14"/>
      <c r="X99" s="21" t="str">
        <f aca="false">IF(OR(V99="",W99=""),"",IF(Y99="Cancelled","-",IF(COUNTIFS('Pickup Slots'!$A$6:$A$205,V99,'Pickup Slots'!$B$6:$B$205,W99)=0,"Slot not set up",IF(COUNTIFS($V$5:$V$304,V99,$W$5:$W$304,W99,$Y$5:$Y$304,"&lt;&gt;Cancelled")&gt;SUMIFS('Pickup Slots'!$C$6:$C$205,'Pickup Slots'!$A$6:$A$205,V99,'Pickup Slots'!$B$6:$B$205,W99),"DOUBLE-BOOKED","OK"))))</f>
        <v/>
      </c>
      <c r="Y99" s="14"/>
      <c r="Z99" s="16"/>
    </row>
    <row r="100" customFormat="false" ht="15" hidden="false" customHeight="false" outlineLevel="0" collapsed="false">
      <c r="A100" s="14"/>
      <c r="B100" s="15"/>
      <c r="C100" s="16"/>
      <c r="D100" s="17"/>
      <c r="E100" s="14"/>
      <c r="F100" s="14"/>
      <c r="G100" s="18"/>
      <c r="H100" s="14"/>
      <c r="I100" s="18"/>
      <c r="J100" s="14"/>
      <c r="K100" s="18"/>
      <c r="L100" s="19" t="str">
        <f aca="false">IF(AND(F100="",H100="",J100=""),"",IFERROR(G100*VLOOKUP(F100,'Batch Capacity'!$A$6:$C$40,3,FALSE()),0)+IFERROR(I100*VLOOKUP(H100,'Batch Capacity'!$A$6:$C$40,3,FALSE()),0)+IFERROR(K100*VLOOKUP(J100,'Batch Capacity'!$A$6:$C$40,3,FALSE()),0))</f>
        <v/>
      </c>
      <c r="M100" s="20"/>
      <c r="N100" s="19" t="str">
        <f aca="false">IF(L100="","",L100+N(M100))</f>
        <v/>
      </c>
      <c r="O100" s="18"/>
      <c r="P100" s="20"/>
      <c r="Q100" s="14"/>
      <c r="R100" s="18"/>
      <c r="S100" s="18"/>
      <c r="T100" s="19" t="str">
        <f aca="false">IF(N100="","",IF(OR(S100="Y",Y100="Cancelled"),0,N100-IF(AND(O100="Y",R100="Y"),N(P100),0)))</f>
        <v/>
      </c>
      <c r="U100" s="18"/>
      <c r="V100" s="15"/>
      <c r="W100" s="14"/>
      <c r="X100" s="21" t="str">
        <f aca="false">IF(OR(V100="",W100=""),"",IF(Y100="Cancelled","-",IF(COUNTIFS('Pickup Slots'!$A$6:$A$205,V100,'Pickup Slots'!$B$6:$B$205,W100)=0,"Slot not set up",IF(COUNTIFS($V$5:$V$304,V100,$W$5:$W$304,W100,$Y$5:$Y$304,"&lt;&gt;Cancelled")&gt;SUMIFS('Pickup Slots'!$C$6:$C$205,'Pickup Slots'!$A$6:$A$205,V100,'Pickup Slots'!$B$6:$B$205,W100),"DOUBLE-BOOKED","OK"))))</f>
        <v/>
      </c>
      <c r="Y100" s="14"/>
      <c r="Z100" s="16"/>
    </row>
    <row r="101" customFormat="false" ht="15" hidden="false" customHeight="false" outlineLevel="0" collapsed="false">
      <c r="A101" s="14"/>
      <c r="B101" s="15"/>
      <c r="C101" s="16"/>
      <c r="D101" s="17"/>
      <c r="E101" s="14"/>
      <c r="F101" s="14"/>
      <c r="G101" s="18"/>
      <c r="H101" s="14"/>
      <c r="I101" s="18"/>
      <c r="J101" s="14"/>
      <c r="K101" s="18"/>
      <c r="L101" s="19" t="str">
        <f aca="false">IF(AND(F101="",H101="",J101=""),"",IFERROR(G101*VLOOKUP(F101,'Batch Capacity'!$A$6:$C$40,3,FALSE()),0)+IFERROR(I101*VLOOKUP(H101,'Batch Capacity'!$A$6:$C$40,3,FALSE()),0)+IFERROR(K101*VLOOKUP(J101,'Batch Capacity'!$A$6:$C$40,3,FALSE()),0))</f>
        <v/>
      </c>
      <c r="M101" s="20"/>
      <c r="N101" s="19" t="str">
        <f aca="false">IF(L101="","",L101+N(M101))</f>
        <v/>
      </c>
      <c r="O101" s="18"/>
      <c r="P101" s="20"/>
      <c r="Q101" s="14"/>
      <c r="R101" s="18"/>
      <c r="S101" s="18"/>
      <c r="T101" s="19" t="str">
        <f aca="false">IF(N101="","",IF(OR(S101="Y",Y101="Cancelled"),0,N101-IF(AND(O101="Y",R101="Y"),N(P101),0)))</f>
        <v/>
      </c>
      <c r="U101" s="18"/>
      <c r="V101" s="15"/>
      <c r="W101" s="14"/>
      <c r="X101" s="21" t="str">
        <f aca="false">IF(OR(V101="",W101=""),"",IF(Y101="Cancelled","-",IF(COUNTIFS('Pickup Slots'!$A$6:$A$205,V101,'Pickup Slots'!$B$6:$B$205,W101)=0,"Slot not set up",IF(COUNTIFS($V$5:$V$304,V101,$W$5:$W$304,W101,$Y$5:$Y$304,"&lt;&gt;Cancelled")&gt;SUMIFS('Pickup Slots'!$C$6:$C$205,'Pickup Slots'!$A$6:$A$205,V101,'Pickup Slots'!$B$6:$B$205,W101),"DOUBLE-BOOKED","OK"))))</f>
        <v/>
      </c>
      <c r="Y101" s="14"/>
      <c r="Z101" s="16"/>
    </row>
    <row r="102" customFormat="false" ht="15" hidden="false" customHeight="false" outlineLevel="0" collapsed="false">
      <c r="A102" s="14"/>
      <c r="B102" s="15"/>
      <c r="C102" s="16"/>
      <c r="D102" s="17"/>
      <c r="E102" s="14"/>
      <c r="F102" s="14"/>
      <c r="G102" s="18"/>
      <c r="H102" s="14"/>
      <c r="I102" s="18"/>
      <c r="J102" s="14"/>
      <c r="K102" s="18"/>
      <c r="L102" s="19" t="str">
        <f aca="false">IF(AND(F102="",H102="",J102=""),"",IFERROR(G102*VLOOKUP(F102,'Batch Capacity'!$A$6:$C$40,3,FALSE()),0)+IFERROR(I102*VLOOKUP(H102,'Batch Capacity'!$A$6:$C$40,3,FALSE()),0)+IFERROR(K102*VLOOKUP(J102,'Batch Capacity'!$A$6:$C$40,3,FALSE()),0))</f>
        <v/>
      </c>
      <c r="M102" s="20"/>
      <c r="N102" s="19" t="str">
        <f aca="false">IF(L102="","",L102+N(M102))</f>
        <v/>
      </c>
      <c r="O102" s="18"/>
      <c r="P102" s="20"/>
      <c r="Q102" s="14"/>
      <c r="R102" s="18"/>
      <c r="S102" s="18"/>
      <c r="T102" s="19" t="str">
        <f aca="false">IF(N102="","",IF(OR(S102="Y",Y102="Cancelled"),0,N102-IF(AND(O102="Y",R102="Y"),N(P102),0)))</f>
        <v/>
      </c>
      <c r="U102" s="18"/>
      <c r="V102" s="15"/>
      <c r="W102" s="14"/>
      <c r="X102" s="21" t="str">
        <f aca="false">IF(OR(V102="",W102=""),"",IF(Y102="Cancelled","-",IF(COUNTIFS('Pickup Slots'!$A$6:$A$205,V102,'Pickup Slots'!$B$6:$B$205,W102)=0,"Slot not set up",IF(COUNTIFS($V$5:$V$304,V102,$W$5:$W$304,W102,$Y$5:$Y$304,"&lt;&gt;Cancelled")&gt;SUMIFS('Pickup Slots'!$C$6:$C$205,'Pickup Slots'!$A$6:$A$205,V102,'Pickup Slots'!$B$6:$B$205,W102),"DOUBLE-BOOKED","OK"))))</f>
        <v/>
      </c>
      <c r="Y102" s="14"/>
      <c r="Z102" s="16"/>
    </row>
    <row r="103" customFormat="false" ht="15" hidden="false" customHeight="false" outlineLevel="0" collapsed="false">
      <c r="A103" s="14"/>
      <c r="B103" s="15"/>
      <c r="C103" s="16"/>
      <c r="D103" s="17"/>
      <c r="E103" s="14"/>
      <c r="F103" s="14"/>
      <c r="G103" s="18"/>
      <c r="H103" s="14"/>
      <c r="I103" s="18"/>
      <c r="J103" s="14"/>
      <c r="K103" s="18"/>
      <c r="L103" s="19" t="str">
        <f aca="false">IF(AND(F103="",H103="",J103=""),"",IFERROR(G103*VLOOKUP(F103,'Batch Capacity'!$A$6:$C$40,3,FALSE()),0)+IFERROR(I103*VLOOKUP(H103,'Batch Capacity'!$A$6:$C$40,3,FALSE()),0)+IFERROR(K103*VLOOKUP(J103,'Batch Capacity'!$A$6:$C$40,3,FALSE()),0))</f>
        <v/>
      </c>
      <c r="M103" s="20"/>
      <c r="N103" s="19" t="str">
        <f aca="false">IF(L103="","",L103+N(M103))</f>
        <v/>
      </c>
      <c r="O103" s="18"/>
      <c r="P103" s="20"/>
      <c r="Q103" s="14"/>
      <c r="R103" s="18"/>
      <c r="S103" s="18"/>
      <c r="T103" s="19" t="str">
        <f aca="false">IF(N103="","",IF(OR(S103="Y",Y103="Cancelled"),0,N103-IF(AND(O103="Y",R103="Y"),N(P103),0)))</f>
        <v/>
      </c>
      <c r="U103" s="18"/>
      <c r="V103" s="15"/>
      <c r="W103" s="14"/>
      <c r="X103" s="21" t="str">
        <f aca="false">IF(OR(V103="",W103=""),"",IF(Y103="Cancelled","-",IF(COUNTIFS('Pickup Slots'!$A$6:$A$205,V103,'Pickup Slots'!$B$6:$B$205,W103)=0,"Slot not set up",IF(COUNTIFS($V$5:$V$304,V103,$W$5:$W$304,W103,$Y$5:$Y$304,"&lt;&gt;Cancelled")&gt;SUMIFS('Pickup Slots'!$C$6:$C$205,'Pickup Slots'!$A$6:$A$205,V103,'Pickup Slots'!$B$6:$B$205,W103),"DOUBLE-BOOKED","OK"))))</f>
        <v/>
      </c>
      <c r="Y103" s="14"/>
      <c r="Z103" s="16"/>
    </row>
    <row r="104" customFormat="false" ht="15" hidden="false" customHeight="false" outlineLevel="0" collapsed="false">
      <c r="A104" s="14"/>
      <c r="B104" s="15"/>
      <c r="C104" s="16"/>
      <c r="D104" s="17"/>
      <c r="E104" s="14"/>
      <c r="F104" s="14"/>
      <c r="G104" s="18"/>
      <c r="H104" s="14"/>
      <c r="I104" s="18"/>
      <c r="J104" s="14"/>
      <c r="K104" s="18"/>
      <c r="L104" s="19" t="str">
        <f aca="false">IF(AND(F104="",H104="",J104=""),"",IFERROR(G104*VLOOKUP(F104,'Batch Capacity'!$A$6:$C$40,3,FALSE()),0)+IFERROR(I104*VLOOKUP(H104,'Batch Capacity'!$A$6:$C$40,3,FALSE()),0)+IFERROR(K104*VLOOKUP(J104,'Batch Capacity'!$A$6:$C$40,3,FALSE()),0))</f>
        <v/>
      </c>
      <c r="M104" s="20"/>
      <c r="N104" s="19" t="str">
        <f aca="false">IF(L104="","",L104+N(M104))</f>
        <v/>
      </c>
      <c r="O104" s="18"/>
      <c r="P104" s="20"/>
      <c r="Q104" s="14"/>
      <c r="R104" s="18"/>
      <c r="S104" s="18"/>
      <c r="T104" s="19" t="str">
        <f aca="false">IF(N104="","",IF(OR(S104="Y",Y104="Cancelled"),0,N104-IF(AND(O104="Y",R104="Y"),N(P104),0)))</f>
        <v/>
      </c>
      <c r="U104" s="18"/>
      <c r="V104" s="15"/>
      <c r="W104" s="14"/>
      <c r="X104" s="21" t="str">
        <f aca="false">IF(OR(V104="",W104=""),"",IF(Y104="Cancelled","-",IF(COUNTIFS('Pickup Slots'!$A$6:$A$205,V104,'Pickup Slots'!$B$6:$B$205,W104)=0,"Slot not set up",IF(COUNTIFS($V$5:$V$304,V104,$W$5:$W$304,W104,$Y$5:$Y$304,"&lt;&gt;Cancelled")&gt;SUMIFS('Pickup Slots'!$C$6:$C$205,'Pickup Slots'!$A$6:$A$205,V104,'Pickup Slots'!$B$6:$B$205,W104),"DOUBLE-BOOKED","OK"))))</f>
        <v/>
      </c>
      <c r="Y104" s="14"/>
      <c r="Z104" s="16"/>
    </row>
    <row r="105" customFormat="false" ht="15" hidden="false" customHeight="false" outlineLevel="0" collapsed="false">
      <c r="A105" s="14"/>
      <c r="B105" s="15"/>
      <c r="C105" s="16"/>
      <c r="D105" s="17"/>
      <c r="E105" s="14"/>
      <c r="F105" s="14"/>
      <c r="G105" s="18"/>
      <c r="H105" s="14"/>
      <c r="I105" s="18"/>
      <c r="J105" s="14"/>
      <c r="K105" s="18"/>
      <c r="L105" s="19" t="str">
        <f aca="false">IF(AND(F105="",H105="",J105=""),"",IFERROR(G105*VLOOKUP(F105,'Batch Capacity'!$A$6:$C$40,3,FALSE()),0)+IFERROR(I105*VLOOKUP(H105,'Batch Capacity'!$A$6:$C$40,3,FALSE()),0)+IFERROR(K105*VLOOKUP(J105,'Batch Capacity'!$A$6:$C$40,3,FALSE()),0))</f>
        <v/>
      </c>
      <c r="M105" s="20"/>
      <c r="N105" s="19" t="str">
        <f aca="false">IF(L105="","",L105+N(M105))</f>
        <v/>
      </c>
      <c r="O105" s="18"/>
      <c r="P105" s="20"/>
      <c r="Q105" s="14"/>
      <c r="R105" s="18"/>
      <c r="S105" s="18"/>
      <c r="T105" s="19" t="str">
        <f aca="false">IF(N105="","",IF(OR(S105="Y",Y105="Cancelled"),0,N105-IF(AND(O105="Y",R105="Y"),N(P105),0)))</f>
        <v/>
      </c>
      <c r="U105" s="18"/>
      <c r="V105" s="15"/>
      <c r="W105" s="14"/>
      <c r="X105" s="21" t="str">
        <f aca="false">IF(OR(V105="",W105=""),"",IF(Y105="Cancelled","-",IF(COUNTIFS('Pickup Slots'!$A$6:$A$205,V105,'Pickup Slots'!$B$6:$B$205,W105)=0,"Slot not set up",IF(COUNTIFS($V$5:$V$304,V105,$W$5:$W$304,W105,$Y$5:$Y$304,"&lt;&gt;Cancelled")&gt;SUMIFS('Pickup Slots'!$C$6:$C$205,'Pickup Slots'!$A$6:$A$205,V105,'Pickup Slots'!$B$6:$B$205,W105),"DOUBLE-BOOKED","OK"))))</f>
        <v/>
      </c>
      <c r="Y105" s="14"/>
      <c r="Z105" s="16"/>
    </row>
    <row r="106" customFormat="false" ht="15" hidden="false" customHeight="false" outlineLevel="0" collapsed="false">
      <c r="A106" s="14"/>
      <c r="B106" s="15"/>
      <c r="C106" s="16"/>
      <c r="D106" s="17"/>
      <c r="E106" s="14"/>
      <c r="F106" s="14"/>
      <c r="G106" s="18"/>
      <c r="H106" s="14"/>
      <c r="I106" s="18"/>
      <c r="J106" s="14"/>
      <c r="K106" s="18"/>
      <c r="L106" s="19" t="str">
        <f aca="false">IF(AND(F106="",H106="",J106=""),"",IFERROR(G106*VLOOKUP(F106,'Batch Capacity'!$A$6:$C$40,3,FALSE()),0)+IFERROR(I106*VLOOKUP(H106,'Batch Capacity'!$A$6:$C$40,3,FALSE()),0)+IFERROR(K106*VLOOKUP(J106,'Batch Capacity'!$A$6:$C$40,3,FALSE()),0))</f>
        <v/>
      </c>
      <c r="M106" s="20"/>
      <c r="N106" s="19" t="str">
        <f aca="false">IF(L106="","",L106+N(M106))</f>
        <v/>
      </c>
      <c r="O106" s="18"/>
      <c r="P106" s="20"/>
      <c r="Q106" s="14"/>
      <c r="R106" s="18"/>
      <c r="S106" s="18"/>
      <c r="T106" s="19" t="str">
        <f aca="false">IF(N106="","",IF(OR(S106="Y",Y106="Cancelled"),0,N106-IF(AND(O106="Y",R106="Y"),N(P106),0)))</f>
        <v/>
      </c>
      <c r="U106" s="18"/>
      <c r="V106" s="15"/>
      <c r="W106" s="14"/>
      <c r="X106" s="21" t="str">
        <f aca="false">IF(OR(V106="",W106=""),"",IF(Y106="Cancelled","-",IF(COUNTIFS('Pickup Slots'!$A$6:$A$205,V106,'Pickup Slots'!$B$6:$B$205,W106)=0,"Slot not set up",IF(COUNTIFS($V$5:$V$304,V106,$W$5:$W$304,W106,$Y$5:$Y$304,"&lt;&gt;Cancelled")&gt;SUMIFS('Pickup Slots'!$C$6:$C$205,'Pickup Slots'!$A$6:$A$205,V106,'Pickup Slots'!$B$6:$B$205,W106),"DOUBLE-BOOKED","OK"))))</f>
        <v/>
      </c>
      <c r="Y106" s="14"/>
      <c r="Z106" s="16"/>
    </row>
    <row r="107" customFormat="false" ht="15" hidden="false" customHeight="false" outlineLevel="0" collapsed="false">
      <c r="A107" s="14"/>
      <c r="B107" s="15"/>
      <c r="C107" s="16"/>
      <c r="D107" s="17"/>
      <c r="E107" s="14"/>
      <c r="F107" s="14"/>
      <c r="G107" s="18"/>
      <c r="H107" s="14"/>
      <c r="I107" s="18"/>
      <c r="J107" s="14"/>
      <c r="K107" s="18"/>
      <c r="L107" s="19" t="str">
        <f aca="false">IF(AND(F107="",H107="",J107=""),"",IFERROR(G107*VLOOKUP(F107,'Batch Capacity'!$A$6:$C$40,3,FALSE()),0)+IFERROR(I107*VLOOKUP(H107,'Batch Capacity'!$A$6:$C$40,3,FALSE()),0)+IFERROR(K107*VLOOKUP(J107,'Batch Capacity'!$A$6:$C$40,3,FALSE()),0))</f>
        <v/>
      </c>
      <c r="M107" s="20"/>
      <c r="N107" s="19" t="str">
        <f aca="false">IF(L107="","",L107+N(M107))</f>
        <v/>
      </c>
      <c r="O107" s="18"/>
      <c r="P107" s="20"/>
      <c r="Q107" s="14"/>
      <c r="R107" s="18"/>
      <c r="S107" s="18"/>
      <c r="T107" s="19" t="str">
        <f aca="false">IF(N107="","",IF(OR(S107="Y",Y107="Cancelled"),0,N107-IF(AND(O107="Y",R107="Y"),N(P107),0)))</f>
        <v/>
      </c>
      <c r="U107" s="18"/>
      <c r="V107" s="15"/>
      <c r="W107" s="14"/>
      <c r="X107" s="21" t="str">
        <f aca="false">IF(OR(V107="",W107=""),"",IF(Y107="Cancelled","-",IF(COUNTIFS('Pickup Slots'!$A$6:$A$205,V107,'Pickup Slots'!$B$6:$B$205,W107)=0,"Slot not set up",IF(COUNTIFS($V$5:$V$304,V107,$W$5:$W$304,W107,$Y$5:$Y$304,"&lt;&gt;Cancelled")&gt;SUMIFS('Pickup Slots'!$C$6:$C$205,'Pickup Slots'!$A$6:$A$205,V107,'Pickup Slots'!$B$6:$B$205,W107),"DOUBLE-BOOKED","OK"))))</f>
        <v/>
      </c>
      <c r="Y107" s="14"/>
      <c r="Z107" s="16"/>
    </row>
    <row r="108" customFormat="false" ht="15" hidden="false" customHeight="false" outlineLevel="0" collapsed="false">
      <c r="A108" s="14"/>
      <c r="B108" s="15"/>
      <c r="C108" s="16"/>
      <c r="D108" s="17"/>
      <c r="E108" s="14"/>
      <c r="F108" s="14"/>
      <c r="G108" s="18"/>
      <c r="H108" s="14"/>
      <c r="I108" s="18"/>
      <c r="J108" s="14"/>
      <c r="K108" s="18"/>
      <c r="L108" s="19" t="str">
        <f aca="false">IF(AND(F108="",H108="",J108=""),"",IFERROR(G108*VLOOKUP(F108,'Batch Capacity'!$A$6:$C$40,3,FALSE()),0)+IFERROR(I108*VLOOKUP(H108,'Batch Capacity'!$A$6:$C$40,3,FALSE()),0)+IFERROR(K108*VLOOKUP(J108,'Batch Capacity'!$A$6:$C$40,3,FALSE()),0))</f>
        <v/>
      </c>
      <c r="M108" s="20"/>
      <c r="N108" s="19" t="str">
        <f aca="false">IF(L108="","",L108+N(M108))</f>
        <v/>
      </c>
      <c r="O108" s="18"/>
      <c r="P108" s="20"/>
      <c r="Q108" s="14"/>
      <c r="R108" s="18"/>
      <c r="S108" s="18"/>
      <c r="T108" s="19" t="str">
        <f aca="false">IF(N108="","",IF(OR(S108="Y",Y108="Cancelled"),0,N108-IF(AND(O108="Y",R108="Y"),N(P108),0)))</f>
        <v/>
      </c>
      <c r="U108" s="18"/>
      <c r="V108" s="15"/>
      <c r="W108" s="14"/>
      <c r="X108" s="21" t="str">
        <f aca="false">IF(OR(V108="",W108=""),"",IF(Y108="Cancelled","-",IF(COUNTIFS('Pickup Slots'!$A$6:$A$205,V108,'Pickup Slots'!$B$6:$B$205,W108)=0,"Slot not set up",IF(COUNTIFS($V$5:$V$304,V108,$W$5:$W$304,W108,$Y$5:$Y$304,"&lt;&gt;Cancelled")&gt;SUMIFS('Pickup Slots'!$C$6:$C$205,'Pickup Slots'!$A$6:$A$205,V108,'Pickup Slots'!$B$6:$B$205,W108),"DOUBLE-BOOKED","OK"))))</f>
        <v/>
      </c>
      <c r="Y108" s="14"/>
      <c r="Z108" s="16"/>
    </row>
    <row r="109" customFormat="false" ht="15" hidden="false" customHeight="false" outlineLevel="0" collapsed="false">
      <c r="A109" s="14"/>
      <c r="B109" s="15"/>
      <c r="C109" s="16"/>
      <c r="D109" s="17"/>
      <c r="E109" s="14"/>
      <c r="F109" s="14"/>
      <c r="G109" s="18"/>
      <c r="H109" s="14"/>
      <c r="I109" s="18"/>
      <c r="J109" s="14"/>
      <c r="K109" s="18"/>
      <c r="L109" s="19" t="str">
        <f aca="false">IF(AND(F109="",H109="",J109=""),"",IFERROR(G109*VLOOKUP(F109,'Batch Capacity'!$A$6:$C$40,3,FALSE()),0)+IFERROR(I109*VLOOKUP(H109,'Batch Capacity'!$A$6:$C$40,3,FALSE()),0)+IFERROR(K109*VLOOKUP(J109,'Batch Capacity'!$A$6:$C$40,3,FALSE()),0))</f>
        <v/>
      </c>
      <c r="M109" s="20"/>
      <c r="N109" s="19" t="str">
        <f aca="false">IF(L109="","",L109+N(M109))</f>
        <v/>
      </c>
      <c r="O109" s="18"/>
      <c r="P109" s="20"/>
      <c r="Q109" s="14"/>
      <c r="R109" s="18"/>
      <c r="S109" s="18"/>
      <c r="T109" s="19" t="str">
        <f aca="false">IF(N109="","",IF(OR(S109="Y",Y109="Cancelled"),0,N109-IF(AND(O109="Y",R109="Y"),N(P109),0)))</f>
        <v/>
      </c>
      <c r="U109" s="18"/>
      <c r="V109" s="15"/>
      <c r="W109" s="14"/>
      <c r="X109" s="21" t="str">
        <f aca="false">IF(OR(V109="",W109=""),"",IF(Y109="Cancelled","-",IF(COUNTIFS('Pickup Slots'!$A$6:$A$205,V109,'Pickup Slots'!$B$6:$B$205,W109)=0,"Slot not set up",IF(COUNTIFS($V$5:$V$304,V109,$W$5:$W$304,W109,$Y$5:$Y$304,"&lt;&gt;Cancelled")&gt;SUMIFS('Pickup Slots'!$C$6:$C$205,'Pickup Slots'!$A$6:$A$205,V109,'Pickup Slots'!$B$6:$B$205,W109),"DOUBLE-BOOKED","OK"))))</f>
        <v/>
      </c>
      <c r="Y109" s="14"/>
      <c r="Z109" s="16"/>
    </row>
    <row r="110" customFormat="false" ht="15" hidden="false" customHeight="false" outlineLevel="0" collapsed="false">
      <c r="A110" s="14"/>
      <c r="B110" s="15"/>
      <c r="C110" s="16"/>
      <c r="D110" s="17"/>
      <c r="E110" s="14"/>
      <c r="F110" s="14"/>
      <c r="G110" s="18"/>
      <c r="H110" s="14"/>
      <c r="I110" s="18"/>
      <c r="J110" s="14"/>
      <c r="K110" s="18"/>
      <c r="L110" s="19" t="str">
        <f aca="false">IF(AND(F110="",H110="",J110=""),"",IFERROR(G110*VLOOKUP(F110,'Batch Capacity'!$A$6:$C$40,3,FALSE()),0)+IFERROR(I110*VLOOKUP(H110,'Batch Capacity'!$A$6:$C$40,3,FALSE()),0)+IFERROR(K110*VLOOKUP(J110,'Batch Capacity'!$A$6:$C$40,3,FALSE()),0))</f>
        <v/>
      </c>
      <c r="M110" s="20"/>
      <c r="N110" s="19" t="str">
        <f aca="false">IF(L110="","",L110+N(M110))</f>
        <v/>
      </c>
      <c r="O110" s="18"/>
      <c r="P110" s="20"/>
      <c r="Q110" s="14"/>
      <c r="R110" s="18"/>
      <c r="S110" s="18"/>
      <c r="T110" s="19" t="str">
        <f aca="false">IF(N110="","",IF(OR(S110="Y",Y110="Cancelled"),0,N110-IF(AND(O110="Y",R110="Y"),N(P110),0)))</f>
        <v/>
      </c>
      <c r="U110" s="18"/>
      <c r="V110" s="15"/>
      <c r="W110" s="14"/>
      <c r="X110" s="21" t="str">
        <f aca="false">IF(OR(V110="",W110=""),"",IF(Y110="Cancelled","-",IF(COUNTIFS('Pickup Slots'!$A$6:$A$205,V110,'Pickup Slots'!$B$6:$B$205,W110)=0,"Slot not set up",IF(COUNTIFS($V$5:$V$304,V110,$W$5:$W$304,W110,$Y$5:$Y$304,"&lt;&gt;Cancelled")&gt;SUMIFS('Pickup Slots'!$C$6:$C$205,'Pickup Slots'!$A$6:$A$205,V110,'Pickup Slots'!$B$6:$B$205,W110),"DOUBLE-BOOKED","OK"))))</f>
        <v/>
      </c>
      <c r="Y110" s="14"/>
      <c r="Z110" s="16"/>
    </row>
    <row r="111" customFormat="false" ht="15" hidden="false" customHeight="false" outlineLevel="0" collapsed="false">
      <c r="A111" s="14"/>
      <c r="B111" s="15"/>
      <c r="C111" s="16"/>
      <c r="D111" s="17"/>
      <c r="E111" s="14"/>
      <c r="F111" s="14"/>
      <c r="G111" s="18"/>
      <c r="H111" s="14"/>
      <c r="I111" s="18"/>
      <c r="J111" s="14"/>
      <c r="K111" s="18"/>
      <c r="L111" s="19" t="str">
        <f aca="false">IF(AND(F111="",H111="",J111=""),"",IFERROR(G111*VLOOKUP(F111,'Batch Capacity'!$A$6:$C$40,3,FALSE()),0)+IFERROR(I111*VLOOKUP(H111,'Batch Capacity'!$A$6:$C$40,3,FALSE()),0)+IFERROR(K111*VLOOKUP(J111,'Batch Capacity'!$A$6:$C$40,3,FALSE()),0))</f>
        <v/>
      </c>
      <c r="M111" s="20"/>
      <c r="N111" s="19" t="str">
        <f aca="false">IF(L111="","",L111+N(M111))</f>
        <v/>
      </c>
      <c r="O111" s="18"/>
      <c r="P111" s="20"/>
      <c r="Q111" s="14"/>
      <c r="R111" s="18"/>
      <c r="S111" s="18"/>
      <c r="T111" s="19" t="str">
        <f aca="false">IF(N111="","",IF(OR(S111="Y",Y111="Cancelled"),0,N111-IF(AND(O111="Y",R111="Y"),N(P111),0)))</f>
        <v/>
      </c>
      <c r="U111" s="18"/>
      <c r="V111" s="15"/>
      <c r="W111" s="14"/>
      <c r="X111" s="21" t="str">
        <f aca="false">IF(OR(V111="",W111=""),"",IF(Y111="Cancelled","-",IF(COUNTIFS('Pickup Slots'!$A$6:$A$205,V111,'Pickup Slots'!$B$6:$B$205,W111)=0,"Slot not set up",IF(COUNTIFS($V$5:$V$304,V111,$W$5:$W$304,W111,$Y$5:$Y$304,"&lt;&gt;Cancelled")&gt;SUMIFS('Pickup Slots'!$C$6:$C$205,'Pickup Slots'!$A$6:$A$205,V111,'Pickup Slots'!$B$6:$B$205,W111),"DOUBLE-BOOKED","OK"))))</f>
        <v/>
      </c>
      <c r="Y111" s="14"/>
      <c r="Z111" s="16"/>
    </row>
    <row r="112" customFormat="false" ht="15" hidden="false" customHeight="false" outlineLevel="0" collapsed="false">
      <c r="A112" s="14"/>
      <c r="B112" s="15"/>
      <c r="C112" s="16"/>
      <c r="D112" s="17"/>
      <c r="E112" s="14"/>
      <c r="F112" s="14"/>
      <c r="G112" s="18"/>
      <c r="H112" s="14"/>
      <c r="I112" s="18"/>
      <c r="J112" s="14"/>
      <c r="K112" s="18"/>
      <c r="L112" s="19" t="str">
        <f aca="false">IF(AND(F112="",H112="",J112=""),"",IFERROR(G112*VLOOKUP(F112,'Batch Capacity'!$A$6:$C$40,3,FALSE()),0)+IFERROR(I112*VLOOKUP(H112,'Batch Capacity'!$A$6:$C$40,3,FALSE()),0)+IFERROR(K112*VLOOKUP(J112,'Batch Capacity'!$A$6:$C$40,3,FALSE()),0))</f>
        <v/>
      </c>
      <c r="M112" s="20"/>
      <c r="N112" s="19" t="str">
        <f aca="false">IF(L112="","",L112+N(M112))</f>
        <v/>
      </c>
      <c r="O112" s="18"/>
      <c r="P112" s="20"/>
      <c r="Q112" s="14"/>
      <c r="R112" s="18"/>
      <c r="S112" s="18"/>
      <c r="T112" s="19" t="str">
        <f aca="false">IF(N112="","",IF(OR(S112="Y",Y112="Cancelled"),0,N112-IF(AND(O112="Y",R112="Y"),N(P112),0)))</f>
        <v/>
      </c>
      <c r="U112" s="18"/>
      <c r="V112" s="15"/>
      <c r="W112" s="14"/>
      <c r="X112" s="21" t="str">
        <f aca="false">IF(OR(V112="",W112=""),"",IF(Y112="Cancelled","-",IF(COUNTIFS('Pickup Slots'!$A$6:$A$205,V112,'Pickup Slots'!$B$6:$B$205,W112)=0,"Slot not set up",IF(COUNTIFS($V$5:$V$304,V112,$W$5:$W$304,W112,$Y$5:$Y$304,"&lt;&gt;Cancelled")&gt;SUMIFS('Pickup Slots'!$C$6:$C$205,'Pickup Slots'!$A$6:$A$205,V112,'Pickup Slots'!$B$6:$B$205,W112),"DOUBLE-BOOKED","OK"))))</f>
        <v/>
      </c>
      <c r="Y112" s="14"/>
      <c r="Z112" s="16"/>
    </row>
    <row r="113" customFormat="false" ht="15" hidden="false" customHeight="false" outlineLevel="0" collapsed="false">
      <c r="A113" s="14"/>
      <c r="B113" s="15"/>
      <c r="C113" s="16"/>
      <c r="D113" s="17"/>
      <c r="E113" s="14"/>
      <c r="F113" s="14"/>
      <c r="G113" s="18"/>
      <c r="H113" s="14"/>
      <c r="I113" s="18"/>
      <c r="J113" s="14"/>
      <c r="K113" s="18"/>
      <c r="L113" s="19" t="str">
        <f aca="false">IF(AND(F113="",H113="",J113=""),"",IFERROR(G113*VLOOKUP(F113,'Batch Capacity'!$A$6:$C$40,3,FALSE()),0)+IFERROR(I113*VLOOKUP(H113,'Batch Capacity'!$A$6:$C$40,3,FALSE()),0)+IFERROR(K113*VLOOKUP(J113,'Batch Capacity'!$A$6:$C$40,3,FALSE()),0))</f>
        <v/>
      </c>
      <c r="M113" s="20"/>
      <c r="N113" s="19" t="str">
        <f aca="false">IF(L113="","",L113+N(M113))</f>
        <v/>
      </c>
      <c r="O113" s="18"/>
      <c r="P113" s="20"/>
      <c r="Q113" s="14"/>
      <c r="R113" s="18"/>
      <c r="S113" s="18"/>
      <c r="T113" s="19" t="str">
        <f aca="false">IF(N113="","",IF(OR(S113="Y",Y113="Cancelled"),0,N113-IF(AND(O113="Y",R113="Y"),N(P113),0)))</f>
        <v/>
      </c>
      <c r="U113" s="18"/>
      <c r="V113" s="15"/>
      <c r="W113" s="14"/>
      <c r="X113" s="21" t="str">
        <f aca="false">IF(OR(V113="",W113=""),"",IF(Y113="Cancelled","-",IF(COUNTIFS('Pickup Slots'!$A$6:$A$205,V113,'Pickup Slots'!$B$6:$B$205,W113)=0,"Slot not set up",IF(COUNTIFS($V$5:$V$304,V113,$W$5:$W$304,W113,$Y$5:$Y$304,"&lt;&gt;Cancelled")&gt;SUMIFS('Pickup Slots'!$C$6:$C$205,'Pickup Slots'!$A$6:$A$205,V113,'Pickup Slots'!$B$6:$B$205,W113),"DOUBLE-BOOKED","OK"))))</f>
        <v/>
      </c>
      <c r="Y113" s="14"/>
      <c r="Z113" s="16"/>
    </row>
    <row r="114" customFormat="false" ht="15" hidden="false" customHeight="false" outlineLevel="0" collapsed="false">
      <c r="A114" s="14"/>
      <c r="B114" s="15"/>
      <c r="C114" s="16"/>
      <c r="D114" s="17"/>
      <c r="E114" s="14"/>
      <c r="F114" s="14"/>
      <c r="G114" s="18"/>
      <c r="H114" s="14"/>
      <c r="I114" s="18"/>
      <c r="J114" s="14"/>
      <c r="K114" s="18"/>
      <c r="L114" s="19" t="str">
        <f aca="false">IF(AND(F114="",H114="",J114=""),"",IFERROR(G114*VLOOKUP(F114,'Batch Capacity'!$A$6:$C$40,3,FALSE()),0)+IFERROR(I114*VLOOKUP(H114,'Batch Capacity'!$A$6:$C$40,3,FALSE()),0)+IFERROR(K114*VLOOKUP(J114,'Batch Capacity'!$A$6:$C$40,3,FALSE()),0))</f>
        <v/>
      </c>
      <c r="M114" s="20"/>
      <c r="N114" s="19" t="str">
        <f aca="false">IF(L114="","",L114+N(M114))</f>
        <v/>
      </c>
      <c r="O114" s="18"/>
      <c r="P114" s="20"/>
      <c r="Q114" s="14"/>
      <c r="R114" s="18"/>
      <c r="S114" s="18"/>
      <c r="T114" s="19" t="str">
        <f aca="false">IF(N114="","",IF(OR(S114="Y",Y114="Cancelled"),0,N114-IF(AND(O114="Y",R114="Y"),N(P114),0)))</f>
        <v/>
      </c>
      <c r="U114" s="18"/>
      <c r="V114" s="15"/>
      <c r="W114" s="14"/>
      <c r="X114" s="21" t="str">
        <f aca="false">IF(OR(V114="",W114=""),"",IF(Y114="Cancelled","-",IF(COUNTIFS('Pickup Slots'!$A$6:$A$205,V114,'Pickup Slots'!$B$6:$B$205,W114)=0,"Slot not set up",IF(COUNTIFS($V$5:$V$304,V114,$W$5:$W$304,W114,$Y$5:$Y$304,"&lt;&gt;Cancelled")&gt;SUMIFS('Pickup Slots'!$C$6:$C$205,'Pickup Slots'!$A$6:$A$205,V114,'Pickup Slots'!$B$6:$B$205,W114),"DOUBLE-BOOKED","OK"))))</f>
        <v/>
      </c>
      <c r="Y114" s="14"/>
      <c r="Z114" s="16"/>
    </row>
    <row r="115" customFormat="false" ht="15" hidden="false" customHeight="false" outlineLevel="0" collapsed="false">
      <c r="A115" s="14"/>
      <c r="B115" s="15"/>
      <c r="C115" s="16"/>
      <c r="D115" s="17"/>
      <c r="E115" s="14"/>
      <c r="F115" s="14"/>
      <c r="G115" s="18"/>
      <c r="H115" s="14"/>
      <c r="I115" s="18"/>
      <c r="J115" s="14"/>
      <c r="K115" s="18"/>
      <c r="L115" s="19" t="str">
        <f aca="false">IF(AND(F115="",H115="",J115=""),"",IFERROR(G115*VLOOKUP(F115,'Batch Capacity'!$A$6:$C$40,3,FALSE()),0)+IFERROR(I115*VLOOKUP(H115,'Batch Capacity'!$A$6:$C$40,3,FALSE()),0)+IFERROR(K115*VLOOKUP(J115,'Batch Capacity'!$A$6:$C$40,3,FALSE()),0))</f>
        <v/>
      </c>
      <c r="M115" s="20"/>
      <c r="N115" s="19" t="str">
        <f aca="false">IF(L115="","",L115+N(M115))</f>
        <v/>
      </c>
      <c r="O115" s="18"/>
      <c r="P115" s="20"/>
      <c r="Q115" s="14"/>
      <c r="R115" s="18"/>
      <c r="S115" s="18"/>
      <c r="T115" s="19" t="str">
        <f aca="false">IF(N115="","",IF(OR(S115="Y",Y115="Cancelled"),0,N115-IF(AND(O115="Y",R115="Y"),N(P115),0)))</f>
        <v/>
      </c>
      <c r="U115" s="18"/>
      <c r="V115" s="15"/>
      <c r="W115" s="14"/>
      <c r="X115" s="21" t="str">
        <f aca="false">IF(OR(V115="",W115=""),"",IF(Y115="Cancelled","-",IF(COUNTIFS('Pickup Slots'!$A$6:$A$205,V115,'Pickup Slots'!$B$6:$B$205,W115)=0,"Slot not set up",IF(COUNTIFS($V$5:$V$304,V115,$W$5:$W$304,W115,$Y$5:$Y$304,"&lt;&gt;Cancelled")&gt;SUMIFS('Pickup Slots'!$C$6:$C$205,'Pickup Slots'!$A$6:$A$205,V115,'Pickup Slots'!$B$6:$B$205,W115),"DOUBLE-BOOKED","OK"))))</f>
        <v/>
      </c>
      <c r="Y115" s="14"/>
      <c r="Z115" s="16"/>
    </row>
    <row r="116" customFormat="false" ht="15" hidden="false" customHeight="false" outlineLevel="0" collapsed="false">
      <c r="A116" s="14"/>
      <c r="B116" s="15"/>
      <c r="C116" s="16"/>
      <c r="D116" s="17"/>
      <c r="E116" s="14"/>
      <c r="F116" s="14"/>
      <c r="G116" s="18"/>
      <c r="H116" s="14"/>
      <c r="I116" s="18"/>
      <c r="J116" s="14"/>
      <c r="K116" s="18"/>
      <c r="L116" s="19" t="str">
        <f aca="false">IF(AND(F116="",H116="",J116=""),"",IFERROR(G116*VLOOKUP(F116,'Batch Capacity'!$A$6:$C$40,3,FALSE()),0)+IFERROR(I116*VLOOKUP(H116,'Batch Capacity'!$A$6:$C$40,3,FALSE()),0)+IFERROR(K116*VLOOKUP(J116,'Batch Capacity'!$A$6:$C$40,3,FALSE()),0))</f>
        <v/>
      </c>
      <c r="M116" s="20"/>
      <c r="N116" s="19" t="str">
        <f aca="false">IF(L116="","",L116+N(M116))</f>
        <v/>
      </c>
      <c r="O116" s="18"/>
      <c r="P116" s="20"/>
      <c r="Q116" s="14"/>
      <c r="R116" s="18"/>
      <c r="S116" s="18"/>
      <c r="T116" s="19" t="str">
        <f aca="false">IF(N116="","",IF(OR(S116="Y",Y116="Cancelled"),0,N116-IF(AND(O116="Y",R116="Y"),N(P116),0)))</f>
        <v/>
      </c>
      <c r="U116" s="18"/>
      <c r="V116" s="15"/>
      <c r="W116" s="14"/>
      <c r="X116" s="21" t="str">
        <f aca="false">IF(OR(V116="",W116=""),"",IF(Y116="Cancelled","-",IF(COUNTIFS('Pickup Slots'!$A$6:$A$205,V116,'Pickup Slots'!$B$6:$B$205,W116)=0,"Slot not set up",IF(COUNTIFS($V$5:$V$304,V116,$W$5:$W$304,W116,$Y$5:$Y$304,"&lt;&gt;Cancelled")&gt;SUMIFS('Pickup Slots'!$C$6:$C$205,'Pickup Slots'!$A$6:$A$205,V116,'Pickup Slots'!$B$6:$B$205,W116),"DOUBLE-BOOKED","OK"))))</f>
        <v/>
      </c>
      <c r="Y116" s="14"/>
      <c r="Z116" s="16"/>
    </row>
    <row r="117" customFormat="false" ht="15" hidden="false" customHeight="false" outlineLevel="0" collapsed="false">
      <c r="A117" s="14"/>
      <c r="B117" s="15"/>
      <c r="C117" s="16"/>
      <c r="D117" s="17"/>
      <c r="E117" s="14"/>
      <c r="F117" s="14"/>
      <c r="G117" s="18"/>
      <c r="H117" s="14"/>
      <c r="I117" s="18"/>
      <c r="J117" s="14"/>
      <c r="K117" s="18"/>
      <c r="L117" s="19" t="str">
        <f aca="false">IF(AND(F117="",H117="",J117=""),"",IFERROR(G117*VLOOKUP(F117,'Batch Capacity'!$A$6:$C$40,3,FALSE()),0)+IFERROR(I117*VLOOKUP(H117,'Batch Capacity'!$A$6:$C$40,3,FALSE()),0)+IFERROR(K117*VLOOKUP(J117,'Batch Capacity'!$A$6:$C$40,3,FALSE()),0))</f>
        <v/>
      </c>
      <c r="M117" s="20"/>
      <c r="N117" s="19" t="str">
        <f aca="false">IF(L117="","",L117+N(M117))</f>
        <v/>
      </c>
      <c r="O117" s="18"/>
      <c r="P117" s="20"/>
      <c r="Q117" s="14"/>
      <c r="R117" s="18"/>
      <c r="S117" s="18"/>
      <c r="T117" s="19" t="str">
        <f aca="false">IF(N117="","",IF(OR(S117="Y",Y117="Cancelled"),0,N117-IF(AND(O117="Y",R117="Y"),N(P117),0)))</f>
        <v/>
      </c>
      <c r="U117" s="18"/>
      <c r="V117" s="15"/>
      <c r="W117" s="14"/>
      <c r="X117" s="21" t="str">
        <f aca="false">IF(OR(V117="",W117=""),"",IF(Y117="Cancelled","-",IF(COUNTIFS('Pickup Slots'!$A$6:$A$205,V117,'Pickup Slots'!$B$6:$B$205,W117)=0,"Slot not set up",IF(COUNTIFS($V$5:$V$304,V117,$W$5:$W$304,W117,$Y$5:$Y$304,"&lt;&gt;Cancelled")&gt;SUMIFS('Pickup Slots'!$C$6:$C$205,'Pickup Slots'!$A$6:$A$205,V117,'Pickup Slots'!$B$6:$B$205,W117),"DOUBLE-BOOKED","OK"))))</f>
        <v/>
      </c>
      <c r="Y117" s="14"/>
      <c r="Z117" s="16"/>
    </row>
    <row r="118" customFormat="false" ht="15" hidden="false" customHeight="false" outlineLevel="0" collapsed="false">
      <c r="A118" s="14"/>
      <c r="B118" s="15"/>
      <c r="C118" s="16"/>
      <c r="D118" s="17"/>
      <c r="E118" s="14"/>
      <c r="F118" s="14"/>
      <c r="G118" s="18"/>
      <c r="H118" s="14"/>
      <c r="I118" s="18"/>
      <c r="J118" s="14"/>
      <c r="K118" s="18"/>
      <c r="L118" s="19" t="str">
        <f aca="false">IF(AND(F118="",H118="",J118=""),"",IFERROR(G118*VLOOKUP(F118,'Batch Capacity'!$A$6:$C$40,3,FALSE()),0)+IFERROR(I118*VLOOKUP(H118,'Batch Capacity'!$A$6:$C$40,3,FALSE()),0)+IFERROR(K118*VLOOKUP(J118,'Batch Capacity'!$A$6:$C$40,3,FALSE()),0))</f>
        <v/>
      </c>
      <c r="M118" s="20"/>
      <c r="N118" s="19" t="str">
        <f aca="false">IF(L118="","",L118+N(M118))</f>
        <v/>
      </c>
      <c r="O118" s="18"/>
      <c r="P118" s="20"/>
      <c r="Q118" s="14"/>
      <c r="R118" s="18"/>
      <c r="S118" s="18"/>
      <c r="T118" s="19" t="str">
        <f aca="false">IF(N118="","",IF(OR(S118="Y",Y118="Cancelled"),0,N118-IF(AND(O118="Y",R118="Y"),N(P118),0)))</f>
        <v/>
      </c>
      <c r="U118" s="18"/>
      <c r="V118" s="15"/>
      <c r="W118" s="14"/>
      <c r="X118" s="21" t="str">
        <f aca="false">IF(OR(V118="",W118=""),"",IF(Y118="Cancelled","-",IF(COUNTIFS('Pickup Slots'!$A$6:$A$205,V118,'Pickup Slots'!$B$6:$B$205,W118)=0,"Slot not set up",IF(COUNTIFS($V$5:$V$304,V118,$W$5:$W$304,W118,$Y$5:$Y$304,"&lt;&gt;Cancelled")&gt;SUMIFS('Pickup Slots'!$C$6:$C$205,'Pickup Slots'!$A$6:$A$205,V118,'Pickup Slots'!$B$6:$B$205,W118),"DOUBLE-BOOKED","OK"))))</f>
        <v/>
      </c>
      <c r="Y118" s="14"/>
      <c r="Z118" s="16"/>
    </row>
    <row r="119" customFormat="false" ht="15" hidden="false" customHeight="false" outlineLevel="0" collapsed="false">
      <c r="A119" s="14"/>
      <c r="B119" s="15"/>
      <c r="C119" s="16"/>
      <c r="D119" s="17"/>
      <c r="E119" s="14"/>
      <c r="F119" s="14"/>
      <c r="G119" s="18"/>
      <c r="H119" s="14"/>
      <c r="I119" s="18"/>
      <c r="J119" s="14"/>
      <c r="K119" s="18"/>
      <c r="L119" s="19" t="str">
        <f aca="false">IF(AND(F119="",H119="",J119=""),"",IFERROR(G119*VLOOKUP(F119,'Batch Capacity'!$A$6:$C$40,3,FALSE()),0)+IFERROR(I119*VLOOKUP(H119,'Batch Capacity'!$A$6:$C$40,3,FALSE()),0)+IFERROR(K119*VLOOKUP(J119,'Batch Capacity'!$A$6:$C$40,3,FALSE()),0))</f>
        <v/>
      </c>
      <c r="M119" s="20"/>
      <c r="N119" s="19" t="str">
        <f aca="false">IF(L119="","",L119+N(M119))</f>
        <v/>
      </c>
      <c r="O119" s="18"/>
      <c r="P119" s="20"/>
      <c r="Q119" s="14"/>
      <c r="R119" s="18"/>
      <c r="S119" s="18"/>
      <c r="T119" s="19" t="str">
        <f aca="false">IF(N119="","",IF(OR(S119="Y",Y119="Cancelled"),0,N119-IF(AND(O119="Y",R119="Y"),N(P119),0)))</f>
        <v/>
      </c>
      <c r="U119" s="18"/>
      <c r="V119" s="15"/>
      <c r="W119" s="14"/>
      <c r="X119" s="21" t="str">
        <f aca="false">IF(OR(V119="",W119=""),"",IF(Y119="Cancelled","-",IF(COUNTIFS('Pickup Slots'!$A$6:$A$205,V119,'Pickup Slots'!$B$6:$B$205,W119)=0,"Slot not set up",IF(COUNTIFS($V$5:$V$304,V119,$W$5:$W$304,W119,$Y$5:$Y$304,"&lt;&gt;Cancelled")&gt;SUMIFS('Pickup Slots'!$C$6:$C$205,'Pickup Slots'!$A$6:$A$205,V119,'Pickup Slots'!$B$6:$B$205,W119),"DOUBLE-BOOKED","OK"))))</f>
        <v/>
      </c>
      <c r="Y119" s="14"/>
      <c r="Z119" s="16"/>
    </row>
    <row r="120" customFormat="false" ht="15" hidden="false" customHeight="false" outlineLevel="0" collapsed="false">
      <c r="A120" s="14"/>
      <c r="B120" s="15"/>
      <c r="C120" s="16"/>
      <c r="D120" s="17"/>
      <c r="E120" s="14"/>
      <c r="F120" s="14"/>
      <c r="G120" s="18"/>
      <c r="H120" s="14"/>
      <c r="I120" s="18"/>
      <c r="J120" s="14"/>
      <c r="K120" s="18"/>
      <c r="L120" s="19" t="str">
        <f aca="false">IF(AND(F120="",H120="",J120=""),"",IFERROR(G120*VLOOKUP(F120,'Batch Capacity'!$A$6:$C$40,3,FALSE()),0)+IFERROR(I120*VLOOKUP(H120,'Batch Capacity'!$A$6:$C$40,3,FALSE()),0)+IFERROR(K120*VLOOKUP(J120,'Batch Capacity'!$A$6:$C$40,3,FALSE()),0))</f>
        <v/>
      </c>
      <c r="M120" s="20"/>
      <c r="N120" s="19" t="str">
        <f aca="false">IF(L120="","",L120+N(M120))</f>
        <v/>
      </c>
      <c r="O120" s="18"/>
      <c r="P120" s="20"/>
      <c r="Q120" s="14"/>
      <c r="R120" s="18"/>
      <c r="S120" s="18"/>
      <c r="T120" s="19" t="str">
        <f aca="false">IF(N120="","",IF(OR(S120="Y",Y120="Cancelled"),0,N120-IF(AND(O120="Y",R120="Y"),N(P120),0)))</f>
        <v/>
      </c>
      <c r="U120" s="18"/>
      <c r="V120" s="15"/>
      <c r="W120" s="14"/>
      <c r="X120" s="21" t="str">
        <f aca="false">IF(OR(V120="",W120=""),"",IF(Y120="Cancelled","-",IF(COUNTIFS('Pickup Slots'!$A$6:$A$205,V120,'Pickup Slots'!$B$6:$B$205,W120)=0,"Slot not set up",IF(COUNTIFS($V$5:$V$304,V120,$W$5:$W$304,W120,$Y$5:$Y$304,"&lt;&gt;Cancelled")&gt;SUMIFS('Pickup Slots'!$C$6:$C$205,'Pickup Slots'!$A$6:$A$205,V120,'Pickup Slots'!$B$6:$B$205,W120),"DOUBLE-BOOKED","OK"))))</f>
        <v/>
      </c>
      <c r="Y120" s="14"/>
      <c r="Z120" s="16"/>
    </row>
    <row r="121" customFormat="false" ht="15" hidden="false" customHeight="false" outlineLevel="0" collapsed="false">
      <c r="A121" s="14"/>
      <c r="B121" s="15"/>
      <c r="C121" s="16"/>
      <c r="D121" s="17"/>
      <c r="E121" s="14"/>
      <c r="F121" s="14"/>
      <c r="G121" s="18"/>
      <c r="H121" s="14"/>
      <c r="I121" s="18"/>
      <c r="J121" s="14"/>
      <c r="K121" s="18"/>
      <c r="L121" s="19" t="str">
        <f aca="false">IF(AND(F121="",H121="",J121=""),"",IFERROR(G121*VLOOKUP(F121,'Batch Capacity'!$A$6:$C$40,3,FALSE()),0)+IFERROR(I121*VLOOKUP(H121,'Batch Capacity'!$A$6:$C$40,3,FALSE()),0)+IFERROR(K121*VLOOKUP(J121,'Batch Capacity'!$A$6:$C$40,3,FALSE()),0))</f>
        <v/>
      </c>
      <c r="M121" s="20"/>
      <c r="N121" s="19" t="str">
        <f aca="false">IF(L121="","",L121+N(M121))</f>
        <v/>
      </c>
      <c r="O121" s="18"/>
      <c r="P121" s="20"/>
      <c r="Q121" s="14"/>
      <c r="R121" s="18"/>
      <c r="S121" s="18"/>
      <c r="T121" s="19" t="str">
        <f aca="false">IF(N121="","",IF(OR(S121="Y",Y121="Cancelled"),0,N121-IF(AND(O121="Y",R121="Y"),N(P121),0)))</f>
        <v/>
      </c>
      <c r="U121" s="18"/>
      <c r="V121" s="15"/>
      <c r="W121" s="14"/>
      <c r="X121" s="21" t="str">
        <f aca="false">IF(OR(V121="",W121=""),"",IF(Y121="Cancelled","-",IF(COUNTIFS('Pickup Slots'!$A$6:$A$205,V121,'Pickup Slots'!$B$6:$B$205,W121)=0,"Slot not set up",IF(COUNTIFS($V$5:$V$304,V121,$W$5:$W$304,W121,$Y$5:$Y$304,"&lt;&gt;Cancelled")&gt;SUMIFS('Pickup Slots'!$C$6:$C$205,'Pickup Slots'!$A$6:$A$205,V121,'Pickup Slots'!$B$6:$B$205,W121),"DOUBLE-BOOKED","OK"))))</f>
        <v/>
      </c>
      <c r="Y121" s="14"/>
      <c r="Z121" s="16"/>
    </row>
    <row r="122" customFormat="false" ht="15" hidden="false" customHeight="false" outlineLevel="0" collapsed="false">
      <c r="A122" s="14"/>
      <c r="B122" s="15"/>
      <c r="C122" s="16"/>
      <c r="D122" s="17"/>
      <c r="E122" s="14"/>
      <c r="F122" s="14"/>
      <c r="G122" s="18"/>
      <c r="H122" s="14"/>
      <c r="I122" s="18"/>
      <c r="J122" s="14"/>
      <c r="K122" s="18"/>
      <c r="L122" s="19" t="str">
        <f aca="false">IF(AND(F122="",H122="",J122=""),"",IFERROR(G122*VLOOKUP(F122,'Batch Capacity'!$A$6:$C$40,3,FALSE()),0)+IFERROR(I122*VLOOKUP(H122,'Batch Capacity'!$A$6:$C$40,3,FALSE()),0)+IFERROR(K122*VLOOKUP(J122,'Batch Capacity'!$A$6:$C$40,3,FALSE()),0))</f>
        <v/>
      </c>
      <c r="M122" s="20"/>
      <c r="N122" s="19" t="str">
        <f aca="false">IF(L122="","",L122+N(M122))</f>
        <v/>
      </c>
      <c r="O122" s="18"/>
      <c r="P122" s="20"/>
      <c r="Q122" s="14"/>
      <c r="R122" s="18"/>
      <c r="S122" s="18"/>
      <c r="T122" s="19" t="str">
        <f aca="false">IF(N122="","",IF(OR(S122="Y",Y122="Cancelled"),0,N122-IF(AND(O122="Y",R122="Y"),N(P122),0)))</f>
        <v/>
      </c>
      <c r="U122" s="18"/>
      <c r="V122" s="15"/>
      <c r="W122" s="14"/>
      <c r="X122" s="21" t="str">
        <f aca="false">IF(OR(V122="",W122=""),"",IF(Y122="Cancelled","-",IF(COUNTIFS('Pickup Slots'!$A$6:$A$205,V122,'Pickup Slots'!$B$6:$B$205,W122)=0,"Slot not set up",IF(COUNTIFS($V$5:$V$304,V122,$W$5:$W$304,W122,$Y$5:$Y$304,"&lt;&gt;Cancelled")&gt;SUMIFS('Pickup Slots'!$C$6:$C$205,'Pickup Slots'!$A$6:$A$205,V122,'Pickup Slots'!$B$6:$B$205,W122),"DOUBLE-BOOKED","OK"))))</f>
        <v/>
      </c>
      <c r="Y122" s="14"/>
      <c r="Z122" s="16"/>
    </row>
    <row r="123" customFormat="false" ht="15" hidden="false" customHeight="false" outlineLevel="0" collapsed="false">
      <c r="A123" s="14"/>
      <c r="B123" s="15"/>
      <c r="C123" s="16"/>
      <c r="D123" s="17"/>
      <c r="E123" s="14"/>
      <c r="F123" s="14"/>
      <c r="G123" s="18"/>
      <c r="H123" s="14"/>
      <c r="I123" s="18"/>
      <c r="J123" s="14"/>
      <c r="K123" s="18"/>
      <c r="L123" s="19" t="str">
        <f aca="false">IF(AND(F123="",H123="",J123=""),"",IFERROR(G123*VLOOKUP(F123,'Batch Capacity'!$A$6:$C$40,3,FALSE()),0)+IFERROR(I123*VLOOKUP(H123,'Batch Capacity'!$A$6:$C$40,3,FALSE()),0)+IFERROR(K123*VLOOKUP(J123,'Batch Capacity'!$A$6:$C$40,3,FALSE()),0))</f>
        <v/>
      </c>
      <c r="M123" s="20"/>
      <c r="N123" s="19" t="str">
        <f aca="false">IF(L123="","",L123+N(M123))</f>
        <v/>
      </c>
      <c r="O123" s="18"/>
      <c r="P123" s="20"/>
      <c r="Q123" s="14"/>
      <c r="R123" s="18"/>
      <c r="S123" s="18"/>
      <c r="T123" s="19" t="str">
        <f aca="false">IF(N123="","",IF(OR(S123="Y",Y123="Cancelled"),0,N123-IF(AND(O123="Y",R123="Y"),N(P123),0)))</f>
        <v/>
      </c>
      <c r="U123" s="18"/>
      <c r="V123" s="15"/>
      <c r="W123" s="14"/>
      <c r="X123" s="21" t="str">
        <f aca="false">IF(OR(V123="",W123=""),"",IF(Y123="Cancelled","-",IF(COUNTIFS('Pickup Slots'!$A$6:$A$205,V123,'Pickup Slots'!$B$6:$B$205,W123)=0,"Slot not set up",IF(COUNTIFS($V$5:$V$304,V123,$W$5:$W$304,W123,$Y$5:$Y$304,"&lt;&gt;Cancelled")&gt;SUMIFS('Pickup Slots'!$C$6:$C$205,'Pickup Slots'!$A$6:$A$205,V123,'Pickup Slots'!$B$6:$B$205,W123),"DOUBLE-BOOKED","OK"))))</f>
        <v/>
      </c>
      <c r="Y123" s="14"/>
      <c r="Z123" s="16"/>
    </row>
    <row r="124" customFormat="false" ht="15" hidden="false" customHeight="false" outlineLevel="0" collapsed="false">
      <c r="A124" s="14"/>
      <c r="B124" s="15"/>
      <c r="C124" s="16"/>
      <c r="D124" s="17"/>
      <c r="E124" s="14"/>
      <c r="F124" s="14"/>
      <c r="G124" s="18"/>
      <c r="H124" s="14"/>
      <c r="I124" s="18"/>
      <c r="J124" s="14"/>
      <c r="K124" s="18"/>
      <c r="L124" s="19" t="str">
        <f aca="false">IF(AND(F124="",H124="",J124=""),"",IFERROR(G124*VLOOKUP(F124,'Batch Capacity'!$A$6:$C$40,3,FALSE()),0)+IFERROR(I124*VLOOKUP(H124,'Batch Capacity'!$A$6:$C$40,3,FALSE()),0)+IFERROR(K124*VLOOKUP(J124,'Batch Capacity'!$A$6:$C$40,3,FALSE()),0))</f>
        <v/>
      </c>
      <c r="M124" s="20"/>
      <c r="N124" s="19" t="str">
        <f aca="false">IF(L124="","",L124+N(M124))</f>
        <v/>
      </c>
      <c r="O124" s="18"/>
      <c r="P124" s="20"/>
      <c r="Q124" s="14"/>
      <c r="R124" s="18"/>
      <c r="S124" s="18"/>
      <c r="T124" s="19" t="str">
        <f aca="false">IF(N124="","",IF(OR(S124="Y",Y124="Cancelled"),0,N124-IF(AND(O124="Y",R124="Y"),N(P124),0)))</f>
        <v/>
      </c>
      <c r="U124" s="18"/>
      <c r="V124" s="15"/>
      <c r="W124" s="14"/>
      <c r="X124" s="21" t="str">
        <f aca="false">IF(OR(V124="",W124=""),"",IF(Y124="Cancelled","-",IF(COUNTIFS('Pickup Slots'!$A$6:$A$205,V124,'Pickup Slots'!$B$6:$B$205,W124)=0,"Slot not set up",IF(COUNTIFS($V$5:$V$304,V124,$W$5:$W$304,W124,$Y$5:$Y$304,"&lt;&gt;Cancelled")&gt;SUMIFS('Pickup Slots'!$C$6:$C$205,'Pickup Slots'!$A$6:$A$205,V124,'Pickup Slots'!$B$6:$B$205,W124),"DOUBLE-BOOKED","OK"))))</f>
        <v/>
      </c>
      <c r="Y124" s="14"/>
      <c r="Z124" s="16"/>
    </row>
    <row r="125" customFormat="false" ht="15" hidden="false" customHeight="false" outlineLevel="0" collapsed="false">
      <c r="A125" s="14"/>
      <c r="B125" s="15"/>
      <c r="C125" s="16"/>
      <c r="D125" s="17"/>
      <c r="E125" s="14"/>
      <c r="F125" s="14"/>
      <c r="G125" s="18"/>
      <c r="H125" s="14"/>
      <c r="I125" s="18"/>
      <c r="J125" s="14"/>
      <c r="K125" s="18"/>
      <c r="L125" s="19" t="str">
        <f aca="false">IF(AND(F125="",H125="",J125=""),"",IFERROR(G125*VLOOKUP(F125,'Batch Capacity'!$A$6:$C$40,3,FALSE()),0)+IFERROR(I125*VLOOKUP(H125,'Batch Capacity'!$A$6:$C$40,3,FALSE()),0)+IFERROR(K125*VLOOKUP(J125,'Batch Capacity'!$A$6:$C$40,3,FALSE()),0))</f>
        <v/>
      </c>
      <c r="M125" s="20"/>
      <c r="N125" s="19" t="str">
        <f aca="false">IF(L125="","",L125+N(M125))</f>
        <v/>
      </c>
      <c r="O125" s="18"/>
      <c r="P125" s="20"/>
      <c r="Q125" s="14"/>
      <c r="R125" s="18"/>
      <c r="S125" s="18"/>
      <c r="T125" s="19" t="str">
        <f aca="false">IF(N125="","",IF(OR(S125="Y",Y125="Cancelled"),0,N125-IF(AND(O125="Y",R125="Y"),N(P125),0)))</f>
        <v/>
      </c>
      <c r="U125" s="18"/>
      <c r="V125" s="15"/>
      <c r="W125" s="14"/>
      <c r="X125" s="21" t="str">
        <f aca="false">IF(OR(V125="",W125=""),"",IF(Y125="Cancelled","-",IF(COUNTIFS('Pickup Slots'!$A$6:$A$205,V125,'Pickup Slots'!$B$6:$B$205,W125)=0,"Slot not set up",IF(COUNTIFS($V$5:$V$304,V125,$W$5:$W$304,W125,$Y$5:$Y$304,"&lt;&gt;Cancelled")&gt;SUMIFS('Pickup Slots'!$C$6:$C$205,'Pickup Slots'!$A$6:$A$205,V125,'Pickup Slots'!$B$6:$B$205,W125),"DOUBLE-BOOKED","OK"))))</f>
        <v/>
      </c>
      <c r="Y125" s="14"/>
      <c r="Z125" s="16"/>
    </row>
    <row r="126" customFormat="false" ht="15" hidden="false" customHeight="false" outlineLevel="0" collapsed="false">
      <c r="A126" s="14"/>
      <c r="B126" s="15"/>
      <c r="C126" s="16"/>
      <c r="D126" s="17"/>
      <c r="E126" s="14"/>
      <c r="F126" s="14"/>
      <c r="G126" s="18"/>
      <c r="H126" s="14"/>
      <c r="I126" s="18"/>
      <c r="J126" s="14"/>
      <c r="K126" s="18"/>
      <c r="L126" s="19" t="str">
        <f aca="false">IF(AND(F126="",H126="",J126=""),"",IFERROR(G126*VLOOKUP(F126,'Batch Capacity'!$A$6:$C$40,3,FALSE()),0)+IFERROR(I126*VLOOKUP(H126,'Batch Capacity'!$A$6:$C$40,3,FALSE()),0)+IFERROR(K126*VLOOKUP(J126,'Batch Capacity'!$A$6:$C$40,3,FALSE()),0))</f>
        <v/>
      </c>
      <c r="M126" s="20"/>
      <c r="N126" s="19" t="str">
        <f aca="false">IF(L126="","",L126+N(M126))</f>
        <v/>
      </c>
      <c r="O126" s="18"/>
      <c r="P126" s="20"/>
      <c r="Q126" s="14"/>
      <c r="R126" s="18"/>
      <c r="S126" s="18"/>
      <c r="T126" s="19" t="str">
        <f aca="false">IF(N126="","",IF(OR(S126="Y",Y126="Cancelled"),0,N126-IF(AND(O126="Y",R126="Y"),N(P126),0)))</f>
        <v/>
      </c>
      <c r="U126" s="18"/>
      <c r="V126" s="15"/>
      <c r="W126" s="14"/>
      <c r="X126" s="21" t="str">
        <f aca="false">IF(OR(V126="",W126=""),"",IF(Y126="Cancelled","-",IF(COUNTIFS('Pickup Slots'!$A$6:$A$205,V126,'Pickup Slots'!$B$6:$B$205,W126)=0,"Slot not set up",IF(COUNTIFS($V$5:$V$304,V126,$W$5:$W$304,W126,$Y$5:$Y$304,"&lt;&gt;Cancelled")&gt;SUMIFS('Pickup Slots'!$C$6:$C$205,'Pickup Slots'!$A$6:$A$205,V126,'Pickup Slots'!$B$6:$B$205,W126),"DOUBLE-BOOKED","OK"))))</f>
        <v/>
      </c>
      <c r="Y126" s="14"/>
      <c r="Z126" s="16"/>
    </row>
    <row r="127" customFormat="false" ht="15" hidden="false" customHeight="false" outlineLevel="0" collapsed="false">
      <c r="A127" s="14"/>
      <c r="B127" s="15"/>
      <c r="C127" s="16"/>
      <c r="D127" s="17"/>
      <c r="E127" s="14"/>
      <c r="F127" s="14"/>
      <c r="G127" s="18"/>
      <c r="H127" s="14"/>
      <c r="I127" s="18"/>
      <c r="J127" s="14"/>
      <c r="K127" s="18"/>
      <c r="L127" s="19" t="str">
        <f aca="false">IF(AND(F127="",H127="",J127=""),"",IFERROR(G127*VLOOKUP(F127,'Batch Capacity'!$A$6:$C$40,3,FALSE()),0)+IFERROR(I127*VLOOKUP(H127,'Batch Capacity'!$A$6:$C$40,3,FALSE()),0)+IFERROR(K127*VLOOKUP(J127,'Batch Capacity'!$A$6:$C$40,3,FALSE()),0))</f>
        <v/>
      </c>
      <c r="M127" s="20"/>
      <c r="N127" s="19" t="str">
        <f aca="false">IF(L127="","",L127+N(M127))</f>
        <v/>
      </c>
      <c r="O127" s="18"/>
      <c r="P127" s="20"/>
      <c r="Q127" s="14"/>
      <c r="R127" s="18"/>
      <c r="S127" s="18"/>
      <c r="T127" s="19" t="str">
        <f aca="false">IF(N127="","",IF(OR(S127="Y",Y127="Cancelled"),0,N127-IF(AND(O127="Y",R127="Y"),N(P127),0)))</f>
        <v/>
      </c>
      <c r="U127" s="18"/>
      <c r="V127" s="15"/>
      <c r="W127" s="14"/>
      <c r="X127" s="21" t="str">
        <f aca="false">IF(OR(V127="",W127=""),"",IF(Y127="Cancelled","-",IF(COUNTIFS('Pickup Slots'!$A$6:$A$205,V127,'Pickup Slots'!$B$6:$B$205,W127)=0,"Slot not set up",IF(COUNTIFS($V$5:$V$304,V127,$W$5:$W$304,W127,$Y$5:$Y$304,"&lt;&gt;Cancelled")&gt;SUMIFS('Pickup Slots'!$C$6:$C$205,'Pickup Slots'!$A$6:$A$205,V127,'Pickup Slots'!$B$6:$B$205,W127),"DOUBLE-BOOKED","OK"))))</f>
        <v/>
      </c>
      <c r="Y127" s="14"/>
      <c r="Z127" s="16"/>
    </row>
    <row r="128" customFormat="false" ht="15" hidden="false" customHeight="false" outlineLevel="0" collapsed="false">
      <c r="A128" s="14"/>
      <c r="B128" s="15"/>
      <c r="C128" s="16"/>
      <c r="D128" s="17"/>
      <c r="E128" s="14"/>
      <c r="F128" s="14"/>
      <c r="G128" s="18"/>
      <c r="H128" s="14"/>
      <c r="I128" s="18"/>
      <c r="J128" s="14"/>
      <c r="K128" s="18"/>
      <c r="L128" s="19" t="str">
        <f aca="false">IF(AND(F128="",H128="",J128=""),"",IFERROR(G128*VLOOKUP(F128,'Batch Capacity'!$A$6:$C$40,3,FALSE()),0)+IFERROR(I128*VLOOKUP(H128,'Batch Capacity'!$A$6:$C$40,3,FALSE()),0)+IFERROR(K128*VLOOKUP(J128,'Batch Capacity'!$A$6:$C$40,3,FALSE()),0))</f>
        <v/>
      </c>
      <c r="M128" s="20"/>
      <c r="N128" s="19" t="str">
        <f aca="false">IF(L128="","",L128+N(M128))</f>
        <v/>
      </c>
      <c r="O128" s="18"/>
      <c r="P128" s="20"/>
      <c r="Q128" s="14"/>
      <c r="R128" s="18"/>
      <c r="S128" s="18"/>
      <c r="T128" s="19" t="str">
        <f aca="false">IF(N128="","",IF(OR(S128="Y",Y128="Cancelled"),0,N128-IF(AND(O128="Y",R128="Y"),N(P128),0)))</f>
        <v/>
      </c>
      <c r="U128" s="18"/>
      <c r="V128" s="15"/>
      <c r="W128" s="14"/>
      <c r="X128" s="21" t="str">
        <f aca="false">IF(OR(V128="",W128=""),"",IF(Y128="Cancelled","-",IF(COUNTIFS('Pickup Slots'!$A$6:$A$205,V128,'Pickup Slots'!$B$6:$B$205,W128)=0,"Slot not set up",IF(COUNTIFS($V$5:$V$304,V128,$W$5:$W$304,W128,$Y$5:$Y$304,"&lt;&gt;Cancelled")&gt;SUMIFS('Pickup Slots'!$C$6:$C$205,'Pickup Slots'!$A$6:$A$205,V128,'Pickup Slots'!$B$6:$B$205,W128),"DOUBLE-BOOKED","OK"))))</f>
        <v/>
      </c>
      <c r="Y128" s="14"/>
      <c r="Z128" s="16"/>
    </row>
    <row r="129" customFormat="false" ht="15" hidden="false" customHeight="false" outlineLevel="0" collapsed="false">
      <c r="A129" s="14"/>
      <c r="B129" s="15"/>
      <c r="C129" s="16"/>
      <c r="D129" s="17"/>
      <c r="E129" s="14"/>
      <c r="F129" s="14"/>
      <c r="G129" s="18"/>
      <c r="H129" s="14"/>
      <c r="I129" s="18"/>
      <c r="J129" s="14"/>
      <c r="K129" s="18"/>
      <c r="L129" s="19" t="str">
        <f aca="false">IF(AND(F129="",H129="",J129=""),"",IFERROR(G129*VLOOKUP(F129,'Batch Capacity'!$A$6:$C$40,3,FALSE()),0)+IFERROR(I129*VLOOKUP(H129,'Batch Capacity'!$A$6:$C$40,3,FALSE()),0)+IFERROR(K129*VLOOKUP(J129,'Batch Capacity'!$A$6:$C$40,3,FALSE()),0))</f>
        <v/>
      </c>
      <c r="M129" s="20"/>
      <c r="N129" s="19" t="str">
        <f aca="false">IF(L129="","",L129+N(M129))</f>
        <v/>
      </c>
      <c r="O129" s="18"/>
      <c r="P129" s="20"/>
      <c r="Q129" s="14"/>
      <c r="R129" s="18"/>
      <c r="S129" s="18"/>
      <c r="T129" s="19" t="str">
        <f aca="false">IF(N129="","",IF(OR(S129="Y",Y129="Cancelled"),0,N129-IF(AND(O129="Y",R129="Y"),N(P129),0)))</f>
        <v/>
      </c>
      <c r="U129" s="18"/>
      <c r="V129" s="15"/>
      <c r="W129" s="14"/>
      <c r="X129" s="21" t="str">
        <f aca="false">IF(OR(V129="",W129=""),"",IF(Y129="Cancelled","-",IF(COUNTIFS('Pickup Slots'!$A$6:$A$205,V129,'Pickup Slots'!$B$6:$B$205,W129)=0,"Slot not set up",IF(COUNTIFS($V$5:$V$304,V129,$W$5:$W$304,W129,$Y$5:$Y$304,"&lt;&gt;Cancelled")&gt;SUMIFS('Pickup Slots'!$C$6:$C$205,'Pickup Slots'!$A$6:$A$205,V129,'Pickup Slots'!$B$6:$B$205,W129),"DOUBLE-BOOKED","OK"))))</f>
        <v/>
      </c>
      <c r="Y129" s="14"/>
      <c r="Z129" s="16"/>
    </row>
    <row r="130" customFormat="false" ht="15" hidden="false" customHeight="false" outlineLevel="0" collapsed="false">
      <c r="A130" s="14"/>
      <c r="B130" s="15"/>
      <c r="C130" s="16"/>
      <c r="D130" s="17"/>
      <c r="E130" s="14"/>
      <c r="F130" s="14"/>
      <c r="G130" s="18"/>
      <c r="H130" s="14"/>
      <c r="I130" s="18"/>
      <c r="J130" s="14"/>
      <c r="K130" s="18"/>
      <c r="L130" s="19" t="str">
        <f aca="false">IF(AND(F130="",H130="",J130=""),"",IFERROR(G130*VLOOKUP(F130,'Batch Capacity'!$A$6:$C$40,3,FALSE()),0)+IFERROR(I130*VLOOKUP(H130,'Batch Capacity'!$A$6:$C$40,3,FALSE()),0)+IFERROR(K130*VLOOKUP(J130,'Batch Capacity'!$A$6:$C$40,3,FALSE()),0))</f>
        <v/>
      </c>
      <c r="M130" s="20"/>
      <c r="N130" s="19" t="str">
        <f aca="false">IF(L130="","",L130+N(M130))</f>
        <v/>
      </c>
      <c r="O130" s="18"/>
      <c r="P130" s="20"/>
      <c r="Q130" s="14"/>
      <c r="R130" s="18"/>
      <c r="S130" s="18"/>
      <c r="T130" s="19" t="str">
        <f aca="false">IF(N130="","",IF(OR(S130="Y",Y130="Cancelled"),0,N130-IF(AND(O130="Y",R130="Y"),N(P130),0)))</f>
        <v/>
      </c>
      <c r="U130" s="18"/>
      <c r="V130" s="15"/>
      <c r="W130" s="14"/>
      <c r="X130" s="21" t="str">
        <f aca="false">IF(OR(V130="",W130=""),"",IF(Y130="Cancelled","-",IF(COUNTIFS('Pickup Slots'!$A$6:$A$205,V130,'Pickup Slots'!$B$6:$B$205,W130)=0,"Slot not set up",IF(COUNTIFS($V$5:$V$304,V130,$W$5:$W$304,W130,$Y$5:$Y$304,"&lt;&gt;Cancelled")&gt;SUMIFS('Pickup Slots'!$C$6:$C$205,'Pickup Slots'!$A$6:$A$205,V130,'Pickup Slots'!$B$6:$B$205,W130),"DOUBLE-BOOKED","OK"))))</f>
        <v/>
      </c>
      <c r="Y130" s="14"/>
      <c r="Z130" s="16"/>
    </row>
    <row r="131" customFormat="false" ht="15" hidden="false" customHeight="false" outlineLevel="0" collapsed="false">
      <c r="A131" s="14"/>
      <c r="B131" s="15"/>
      <c r="C131" s="16"/>
      <c r="D131" s="17"/>
      <c r="E131" s="14"/>
      <c r="F131" s="14"/>
      <c r="G131" s="18"/>
      <c r="H131" s="14"/>
      <c r="I131" s="18"/>
      <c r="J131" s="14"/>
      <c r="K131" s="18"/>
      <c r="L131" s="19" t="str">
        <f aca="false">IF(AND(F131="",H131="",J131=""),"",IFERROR(G131*VLOOKUP(F131,'Batch Capacity'!$A$6:$C$40,3,FALSE()),0)+IFERROR(I131*VLOOKUP(H131,'Batch Capacity'!$A$6:$C$40,3,FALSE()),0)+IFERROR(K131*VLOOKUP(J131,'Batch Capacity'!$A$6:$C$40,3,FALSE()),0))</f>
        <v/>
      </c>
      <c r="M131" s="20"/>
      <c r="N131" s="19" t="str">
        <f aca="false">IF(L131="","",L131+N(M131))</f>
        <v/>
      </c>
      <c r="O131" s="18"/>
      <c r="P131" s="20"/>
      <c r="Q131" s="14"/>
      <c r="R131" s="18"/>
      <c r="S131" s="18"/>
      <c r="T131" s="19" t="str">
        <f aca="false">IF(N131="","",IF(OR(S131="Y",Y131="Cancelled"),0,N131-IF(AND(O131="Y",R131="Y"),N(P131),0)))</f>
        <v/>
      </c>
      <c r="U131" s="18"/>
      <c r="V131" s="15"/>
      <c r="W131" s="14"/>
      <c r="X131" s="21" t="str">
        <f aca="false">IF(OR(V131="",W131=""),"",IF(Y131="Cancelled","-",IF(COUNTIFS('Pickup Slots'!$A$6:$A$205,V131,'Pickup Slots'!$B$6:$B$205,W131)=0,"Slot not set up",IF(COUNTIFS($V$5:$V$304,V131,$W$5:$W$304,W131,$Y$5:$Y$304,"&lt;&gt;Cancelled")&gt;SUMIFS('Pickup Slots'!$C$6:$C$205,'Pickup Slots'!$A$6:$A$205,V131,'Pickup Slots'!$B$6:$B$205,W131),"DOUBLE-BOOKED","OK"))))</f>
        <v/>
      </c>
      <c r="Y131" s="14"/>
      <c r="Z131" s="16"/>
    </row>
    <row r="132" customFormat="false" ht="15" hidden="false" customHeight="false" outlineLevel="0" collapsed="false">
      <c r="A132" s="14"/>
      <c r="B132" s="15"/>
      <c r="C132" s="16"/>
      <c r="D132" s="17"/>
      <c r="E132" s="14"/>
      <c r="F132" s="14"/>
      <c r="G132" s="18"/>
      <c r="H132" s="14"/>
      <c r="I132" s="18"/>
      <c r="J132" s="14"/>
      <c r="K132" s="18"/>
      <c r="L132" s="19" t="str">
        <f aca="false">IF(AND(F132="",H132="",J132=""),"",IFERROR(G132*VLOOKUP(F132,'Batch Capacity'!$A$6:$C$40,3,FALSE()),0)+IFERROR(I132*VLOOKUP(H132,'Batch Capacity'!$A$6:$C$40,3,FALSE()),0)+IFERROR(K132*VLOOKUP(J132,'Batch Capacity'!$A$6:$C$40,3,FALSE()),0))</f>
        <v/>
      </c>
      <c r="M132" s="20"/>
      <c r="N132" s="19" t="str">
        <f aca="false">IF(L132="","",L132+N(M132))</f>
        <v/>
      </c>
      <c r="O132" s="18"/>
      <c r="P132" s="20"/>
      <c r="Q132" s="14"/>
      <c r="R132" s="18"/>
      <c r="S132" s="18"/>
      <c r="T132" s="19" t="str">
        <f aca="false">IF(N132="","",IF(OR(S132="Y",Y132="Cancelled"),0,N132-IF(AND(O132="Y",R132="Y"),N(P132),0)))</f>
        <v/>
      </c>
      <c r="U132" s="18"/>
      <c r="V132" s="15"/>
      <c r="W132" s="14"/>
      <c r="X132" s="21" t="str">
        <f aca="false">IF(OR(V132="",W132=""),"",IF(Y132="Cancelled","-",IF(COUNTIFS('Pickup Slots'!$A$6:$A$205,V132,'Pickup Slots'!$B$6:$B$205,W132)=0,"Slot not set up",IF(COUNTIFS($V$5:$V$304,V132,$W$5:$W$304,W132,$Y$5:$Y$304,"&lt;&gt;Cancelled")&gt;SUMIFS('Pickup Slots'!$C$6:$C$205,'Pickup Slots'!$A$6:$A$205,V132,'Pickup Slots'!$B$6:$B$205,W132),"DOUBLE-BOOKED","OK"))))</f>
        <v/>
      </c>
      <c r="Y132" s="14"/>
      <c r="Z132" s="16"/>
    </row>
    <row r="133" customFormat="false" ht="15" hidden="false" customHeight="false" outlineLevel="0" collapsed="false">
      <c r="A133" s="14"/>
      <c r="B133" s="15"/>
      <c r="C133" s="16"/>
      <c r="D133" s="17"/>
      <c r="E133" s="14"/>
      <c r="F133" s="14"/>
      <c r="G133" s="18"/>
      <c r="H133" s="14"/>
      <c r="I133" s="18"/>
      <c r="J133" s="14"/>
      <c r="K133" s="18"/>
      <c r="L133" s="19" t="str">
        <f aca="false">IF(AND(F133="",H133="",J133=""),"",IFERROR(G133*VLOOKUP(F133,'Batch Capacity'!$A$6:$C$40,3,FALSE()),0)+IFERROR(I133*VLOOKUP(H133,'Batch Capacity'!$A$6:$C$40,3,FALSE()),0)+IFERROR(K133*VLOOKUP(J133,'Batch Capacity'!$A$6:$C$40,3,FALSE()),0))</f>
        <v/>
      </c>
      <c r="M133" s="20"/>
      <c r="N133" s="19" t="str">
        <f aca="false">IF(L133="","",L133+N(M133))</f>
        <v/>
      </c>
      <c r="O133" s="18"/>
      <c r="P133" s="20"/>
      <c r="Q133" s="14"/>
      <c r="R133" s="18"/>
      <c r="S133" s="18"/>
      <c r="T133" s="19" t="str">
        <f aca="false">IF(N133="","",IF(OR(S133="Y",Y133="Cancelled"),0,N133-IF(AND(O133="Y",R133="Y"),N(P133),0)))</f>
        <v/>
      </c>
      <c r="U133" s="18"/>
      <c r="V133" s="15"/>
      <c r="W133" s="14"/>
      <c r="X133" s="21" t="str">
        <f aca="false">IF(OR(V133="",W133=""),"",IF(Y133="Cancelled","-",IF(COUNTIFS('Pickup Slots'!$A$6:$A$205,V133,'Pickup Slots'!$B$6:$B$205,W133)=0,"Slot not set up",IF(COUNTIFS($V$5:$V$304,V133,$W$5:$W$304,W133,$Y$5:$Y$304,"&lt;&gt;Cancelled")&gt;SUMIFS('Pickup Slots'!$C$6:$C$205,'Pickup Slots'!$A$6:$A$205,V133,'Pickup Slots'!$B$6:$B$205,W133),"DOUBLE-BOOKED","OK"))))</f>
        <v/>
      </c>
      <c r="Y133" s="14"/>
      <c r="Z133" s="16"/>
    </row>
    <row r="134" customFormat="false" ht="15" hidden="false" customHeight="false" outlineLevel="0" collapsed="false">
      <c r="A134" s="14"/>
      <c r="B134" s="15"/>
      <c r="C134" s="16"/>
      <c r="D134" s="17"/>
      <c r="E134" s="14"/>
      <c r="F134" s="14"/>
      <c r="G134" s="18"/>
      <c r="H134" s="14"/>
      <c r="I134" s="18"/>
      <c r="J134" s="14"/>
      <c r="K134" s="18"/>
      <c r="L134" s="19" t="str">
        <f aca="false">IF(AND(F134="",H134="",J134=""),"",IFERROR(G134*VLOOKUP(F134,'Batch Capacity'!$A$6:$C$40,3,FALSE()),0)+IFERROR(I134*VLOOKUP(H134,'Batch Capacity'!$A$6:$C$40,3,FALSE()),0)+IFERROR(K134*VLOOKUP(J134,'Batch Capacity'!$A$6:$C$40,3,FALSE()),0))</f>
        <v/>
      </c>
      <c r="M134" s="20"/>
      <c r="N134" s="19" t="str">
        <f aca="false">IF(L134="","",L134+N(M134))</f>
        <v/>
      </c>
      <c r="O134" s="18"/>
      <c r="P134" s="20"/>
      <c r="Q134" s="14"/>
      <c r="R134" s="18"/>
      <c r="S134" s="18"/>
      <c r="T134" s="19" t="str">
        <f aca="false">IF(N134="","",IF(OR(S134="Y",Y134="Cancelled"),0,N134-IF(AND(O134="Y",R134="Y"),N(P134),0)))</f>
        <v/>
      </c>
      <c r="U134" s="18"/>
      <c r="V134" s="15"/>
      <c r="W134" s="14"/>
      <c r="X134" s="21" t="str">
        <f aca="false">IF(OR(V134="",W134=""),"",IF(Y134="Cancelled","-",IF(COUNTIFS('Pickup Slots'!$A$6:$A$205,V134,'Pickup Slots'!$B$6:$B$205,W134)=0,"Slot not set up",IF(COUNTIFS($V$5:$V$304,V134,$W$5:$W$304,W134,$Y$5:$Y$304,"&lt;&gt;Cancelled")&gt;SUMIFS('Pickup Slots'!$C$6:$C$205,'Pickup Slots'!$A$6:$A$205,V134,'Pickup Slots'!$B$6:$B$205,W134),"DOUBLE-BOOKED","OK"))))</f>
        <v/>
      </c>
      <c r="Y134" s="14"/>
      <c r="Z134" s="16"/>
    </row>
    <row r="135" customFormat="false" ht="15" hidden="false" customHeight="false" outlineLevel="0" collapsed="false">
      <c r="A135" s="14"/>
      <c r="B135" s="15"/>
      <c r="C135" s="16"/>
      <c r="D135" s="17"/>
      <c r="E135" s="14"/>
      <c r="F135" s="14"/>
      <c r="G135" s="18"/>
      <c r="H135" s="14"/>
      <c r="I135" s="18"/>
      <c r="J135" s="14"/>
      <c r="K135" s="18"/>
      <c r="L135" s="19" t="str">
        <f aca="false">IF(AND(F135="",H135="",J135=""),"",IFERROR(G135*VLOOKUP(F135,'Batch Capacity'!$A$6:$C$40,3,FALSE()),0)+IFERROR(I135*VLOOKUP(H135,'Batch Capacity'!$A$6:$C$40,3,FALSE()),0)+IFERROR(K135*VLOOKUP(J135,'Batch Capacity'!$A$6:$C$40,3,FALSE()),0))</f>
        <v/>
      </c>
      <c r="M135" s="20"/>
      <c r="N135" s="19" t="str">
        <f aca="false">IF(L135="","",L135+N(M135))</f>
        <v/>
      </c>
      <c r="O135" s="18"/>
      <c r="P135" s="20"/>
      <c r="Q135" s="14"/>
      <c r="R135" s="18"/>
      <c r="S135" s="18"/>
      <c r="T135" s="19" t="str">
        <f aca="false">IF(N135="","",IF(OR(S135="Y",Y135="Cancelled"),0,N135-IF(AND(O135="Y",R135="Y"),N(P135),0)))</f>
        <v/>
      </c>
      <c r="U135" s="18"/>
      <c r="V135" s="15"/>
      <c r="W135" s="14"/>
      <c r="X135" s="21" t="str">
        <f aca="false">IF(OR(V135="",W135=""),"",IF(Y135="Cancelled","-",IF(COUNTIFS('Pickup Slots'!$A$6:$A$205,V135,'Pickup Slots'!$B$6:$B$205,W135)=0,"Slot not set up",IF(COUNTIFS($V$5:$V$304,V135,$W$5:$W$304,W135,$Y$5:$Y$304,"&lt;&gt;Cancelled")&gt;SUMIFS('Pickup Slots'!$C$6:$C$205,'Pickup Slots'!$A$6:$A$205,V135,'Pickup Slots'!$B$6:$B$205,W135),"DOUBLE-BOOKED","OK"))))</f>
        <v/>
      </c>
      <c r="Y135" s="14"/>
      <c r="Z135" s="16"/>
    </row>
    <row r="136" customFormat="false" ht="15" hidden="false" customHeight="false" outlineLevel="0" collapsed="false">
      <c r="A136" s="14"/>
      <c r="B136" s="15"/>
      <c r="C136" s="16"/>
      <c r="D136" s="17"/>
      <c r="E136" s="14"/>
      <c r="F136" s="14"/>
      <c r="G136" s="18"/>
      <c r="H136" s="14"/>
      <c r="I136" s="18"/>
      <c r="J136" s="14"/>
      <c r="K136" s="18"/>
      <c r="L136" s="19" t="str">
        <f aca="false">IF(AND(F136="",H136="",J136=""),"",IFERROR(G136*VLOOKUP(F136,'Batch Capacity'!$A$6:$C$40,3,FALSE()),0)+IFERROR(I136*VLOOKUP(H136,'Batch Capacity'!$A$6:$C$40,3,FALSE()),0)+IFERROR(K136*VLOOKUP(J136,'Batch Capacity'!$A$6:$C$40,3,FALSE()),0))</f>
        <v/>
      </c>
      <c r="M136" s="20"/>
      <c r="N136" s="19" t="str">
        <f aca="false">IF(L136="","",L136+N(M136))</f>
        <v/>
      </c>
      <c r="O136" s="18"/>
      <c r="P136" s="20"/>
      <c r="Q136" s="14"/>
      <c r="R136" s="18"/>
      <c r="S136" s="18"/>
      <c r="T136" s="19" t="str">
        <f aca="false">IF(N136="","",IF(OR(S136="Y",Y136="Cancelled"),0,N136-IF(AND(O136="Y",R136="Y"),N(P136),0)))</f>
        <v/>
      </c>
      <c r="U136" s="18"/>
      <c r="V136" s="15"/>
      <c r="W136" s="14"/>
      <c r="X136" s="21" t="str">
        <f aca="false">IF(OR(V136="",W136=""),"",IF(Y136="Cancelled","-",IF(COUNTIFS('Pickup Slots'!$A$6:$A$205,V136,'Pickup Slots'!$B$6:$B$205,W136)=0,"Slot not set up",IF(COUNTIFS($V$5:$V$304,V136,$W$5:$W$304,W136,$Y$5:$Y$304,"&lt;&gt;Cancelled")&gt;SUMIFS('Pickup Slots'!$C$6:$C$205,'Pickup Slots'!$A$6:$A$205,V136,'Pickup Slots'!$B$6:$B$205,W136),"DOUBLE-BOOKED","OK"))))</f>
        <v/>
      </c>
      <c r="Y136" s="14"/>
      <c r="Z136" s="16"/>
    </row>
    <row r="137" customFormat="false" ht="15" hidden="false" customHeight="false" outlineLevel="0" collapsed="false">
      <c r="A137" s="14"/>
      <c r="B137" s="15"/>
      <c r="C137" s="16"/>
      <c r="D137" s="17"/>
      <c r="E137" s="14"/>
      <c r="F137" s="14"/>
      <c r="G137" s="18"/>
      <c r="H137" s="14"/>
      <c r="I137" s="18"/>
      <c r="J137" s="14"/>
      <c r="K137" s="18"/>
      <c r="L137" s="19" t="str">
        <f aca="false">IF(AND(F137="",H137="",J137=""),"",IFERROR(G137*VLOOKUP(F137,'Batch Capacity'!$A$6:$C$40,3,FALSE()),0)+IFERROR(I137*VLOOKUP(H137,'Batch Capacity'!$A$6:$C$40,3,FALSE()),0)+IFERROR(K137*VLOOKUP(J137,'Batch Capacity'!$A$6:$C$40,3,FALSE()),0))</f>
        <v/>
      </c>
      <c r="M137" s="20"/>
      <c r="N137" s="19" t="str">
        <f aca="false">IF(L137="","",L137+N(M137))</f>
        <v/>
      </c>
      <c r="O137" s="18"/>
      <c r="P137" s="20"/>
      <c r="Q137" s="14"/>
      <c r="R137" s="18"/>
      <c r="S137" s="18"/>
      <c r="T137" s="19" t="str">
        <f aca="false">IF(N137="","",IF(OR(S137="Y",Y137="Cancelled"),0,N137-IF(AND(O137="Y",R137="Y"),N(P137),0)))</f>
        <v/>
      </c>
      <c r="U137" s="18"/>
      <c r="V137" s="15"/>
      <c r="W137" s="14"/>
      <c r="X137" s="21" t="str">
        <f aca="false">IF(OR(V137="",W137=""),"",IF(Y137="Cancelled","-",IF(COUNTIFS('Pickup Slots'!$A$6:$A$205,V137,'Pickup Slots'!$B$6:$B$205,W137)=0,"Slot not set up",IF(COUNTIFS($V$5:$V$304,V137,$W$5:$W$304,W137,$Y$5:$Y$304,"&lt;&gt;Cancelled")&gt;SUMIFS('Pickup Slots'!$C$6:$C$205,'Pickup Slots'!$A$6:$A$205,V137,'Pickup Slots'!$B$6:$B$205,W137),"DOUBLE-BOOKED","OK"))))</f>
        <v/>
      </c>
      <c r="Y137" s="14"/>
      <c r="Z137" s="16"/>
    </row>
    <row r="138" customFormat="false" ht="15" hidden="false" customHeight="false" outlineLevel="0" collapsed="false">
      <c r="A138" s="14"/>
      <c r="B138" s="15"/>
      <c r="C138" s="16"/>
      <c r="D138" s="17"/>
      <c r="E138" s="14"/>
      <c r="F138" s="14"/>
      <c r="G138" s="18"/>
      <c r="H138" s="14"/>
      <c r="I138" s="18"/>
      <c r="J138" s="14"/>
      <c r="K138" s="18"/>
      <c r="L138" s="19" t="str">
        <f aca="false">IF(AND(F138="",H138="",J138=""),"",IFERROR(G138*VLOOKUP(F138,'Batch Capacity'!$A$6:$C$40,3,FALSE()),0)+IFERROR(I138*VLOOKUP(H138,'Batch Capacity'!$A$6:$C$40,3,FALSE()),0)+IFERROR(K138*VLOOKUP(J138,'Batch Capacity'!$A$6:$C$40,3,FALSE()),0))</f>
        <v/>
      </c>
      <c r="M138" s="20"/>
      <c r="N138" s="19" t="str">
        <f aca="false">IF(L138="","",L138+N(M138))</f>
        <v/>
      </c>
      <c r="O138" s="18"/>
      <c r="P138" s="20"/>
      <c r="Q138" s="14"/>
      <c r="R138" s="18"/>
      <c r="S138" s="18"/>
      <c r="T138" s="19" t="str">
        <f aca="false">IF(N138="","",IF(OR(S138="Y",Y138="Cancelled"),0,N138-IF(AND(O138="Y",R138="Y"),N(P138),0)))</f>
        <v/>
      </c>
      <c r="U138" s="18"/>
      <c r="V138" s="15"/>
      <c r="W138" s="14"/>
      <c r="X138" s="21" t="str">
        <f aca="false">IF(OR(V138="",W138=""),"",IF(Y138="Cancelled","-",IF(COUNTIFS('Pickup Slots'!$A$6:$A$205,V138,'Pickup Slots'!$B$6:$B$205,W138)=0,"Slot not set up",IF(COUNTIFS($V$5:$V$304,V138,$W$5:$W$304,W138,$Y$5:$Y$304,"&lt;&gt;Cancelled")&gt;SUMIFS('Pickup Slots'!$C$6:$C$205,'Pickup Slots'!$A$6:$A$205,V138,'Pickup Slots'!$B$6:$B$205,W138),"DOUBLE-BOOKED","OK"))))</f>
        <v/>
      </c>
      <c r="Y138" s="14"/>
      <c r="Z138" s="16"/>
    </row>
    <row r="139" customFormat="false" ht="15" hidden="false" customHeight="false" outlineLevel="0" collapsed="false">
      <c r="A139" s="14"/>
      <c r="B139" s="15"/>
      <c r="C139" s="16"/>
      <c r="D139" s="17"/>
      <c r="E139" s="14"/>
      <c r="F139" s="14"/>
      <c r="G139" s="18"/>
      <c r="H139" s="14"/>
      <c r="I139" s="18"/>
      <c r="J139" s="14"/>
      <c r="K139" s="18"/>
      <c r="L139" s="19" t="str">
        <f aca="false">IF(AND(F139="",H139="",J139=""),"",IFERROR(G139*VLOOKUP(F139,'Batch Capacity'!$A$6:$C$40,3,FALSE()),0)+IFERROR(I139*VLOOKUP(H139,'Batch Capacity'!$A$6:$C$40,3,FALSE()),0)+IFERROR(K139*VLOOKUP(J139,'Batch Capacity'!$A$6:$C$40,3,FALSE()),0))</f>
        <v/>
      </c>
      <c r="M139" s="20"/>
      <c r="N139" s="19" t="str">
        <f aca="false">IF(L139="","",L139+N(M139))</f>
        <v/>
      </c>
      <c r="O139" s="18"/>
      <c r="P139" s="20"/>
      <c r="Q139" s="14"/>
      <c r="R139" s="18"/>
      <c r="S139" s="18"/>
      <c r="T139" s="19" t="str">
        <f aca="false">IF(N139="","",IF(OR(S139="Y",Y139="Cancelled"),0,N139-IF(AND(O139="Y",R139="Y"),N(P139),0)))</f>
        <v/>
      </c>
      <c r="U139" s="18"/>
      <c r="V139" s="15"/>
      <c r="W139" s="14"/>
      <c r="X139" s="21" t="str">
        <f aca="false">IF(OR(V139="",W139=""),"",IF(Y139="Cancelled","-",IF(COUNTIFS('Pickup Slots'!$A$6:$A$205,V139,'Pickup Slots'!$B$6:$B$205,W139)=0,"Slot not set up",IF(COUNTIFS($V$5:$V$304,V139,$W$5:$W$304,W139,$Y$5:$Y$304,"&lt;&gt;Cancelled")&gt;SUMIFS('Pickup Slots'!$C$6:$C$205,'Pickup Slots'!$A$6:$A$205,V139,'Pickup Slots'!$B$6:$B$205,W139),"DOUBLE-BOOKED","OK"))))</f>
        <v/>
      </c>
      <c r="Y139" s="14"/>
      <c r="Z139" s="16"/>
    </row>
    <row r="140" customFormat="false" ht="15" hidden="false" customHeight="false" outlineLevel="0" collapsed="false">
      <c r="A140" s="14"/>
      <c r="B140" s="15"/>
      <c r="C140" s="16"/>
      <c r="D140" s="17"/>
      <c r="E140" s="14"/>
      <c r="F140" s="14"/>
      <c r="G140" s="18"/>
      <c r="H140" s="14"/>
      <c r="I140" s="18"/>
      <c r="J140" s="14"/>
      <c r="K140" s="18"/>
      <c r="L140" s="19" t="str">
        <f aca="false">IF(AND(F140="",H140="",J140=""),"",IFERROR(G140*VLOOKUP(F140,'Batch Capacity'!$A$6:$C$40,3,FALSE()),0)+IFERROR(I140*VLOOKUP(H140,'Batch Capacity'!$A$6:$C$40,3,FALSE()),0)+IFERROR(K140*VLOOKUP(J140,'Batch Capacity'!$A$6:$C$40,3,FALSE()),0))</f>
        <v/>
      </c>
      <c r="M140" s="20"/>
      <c r="N140" s="19" t="str">
        <f aca="false">IF(L140="","",L140+N(M140))</f>
        <v/>
      </c>
      <c r="O140" s="18"/>
      <c r="P140" s="20"/>
      <c r="Q140" s="14"/>
      <c r="R140" s="18"/>
      <c r="S140" s="18"/>
      <c r="T140" s="19" t="str">
        <f aca="false">IF(N140="","",IF(OR(S140="Y",Y140="Cancelled"),0,N140-IF(AND(O140="Y",R140="Y"),N(P140),0)))</f>
        <v/>
      </c>
      <c r="U140" s="18"/>
      <c r="V140" s="15"/>
      <c r="W140" s="14"/>
      <c r="X140" s="21" t="str">
        <f aca="false">IF(OR(V140="",W140=""),"",IF(Y140="Cancelled","-",IF(COUNTIFS('Pickup Slots'!$A$6:$A$205,V140,'Pickup Slots'!$B$6:$B$205,W140)=0,"Slot not set up",IF(COUNTIFS($V$5:$V$304,V140,$W$5:$W$304,W140,$Y$5:$Y$304,"&lt;&gt;Cancelled")&gt;SUMIFS('Pickup Slots'!$C$6:$C$205,'Pickup Slots'!$A$6:$A$205,V140,'Pickup Slots'!$B$6:$B$205,W140),"DOUBLE-BOOKED","OK"))))</f>
        <v/>
      </c>
      <c r="Y140" s="14"/>
      <c r="Z140" s="16"/>
    </row>
    <row r="141" customFormat="false" ht="15" hidden="false" customHeight="false" outlineLevel="0" collapsed="false">
      <c r="A141" s="14"/>
      <c r="B141" s="15"/>
      <c r="C141" s="16"/>
      <c r="D141" s="17"/>
      <c r="E141" s="14"/>
      <c r="F141" s="14"/>
      <c r="G141" s="18"/>
      <c r="H141" s="14"/>
      <c r="I141" s="18"/>
      <c r="J141" s="14"/>
      <c r="K141" s="18"/>
      <c r="L141" s="19" t="str">
        <f aca="false">IF(AND(F141="",H141="",J141=""),"",IFERROR(G141*VLOOKUP(F141,'Batch Capacity'!$A$6:$C$40,3,FALSE()),0)+IFERROR(I141*VLOOKUP(H141,'Batch Capacity'!$A$6:$C$40,3,FALSE()),0)+IFERROR(K141*VLOOKUP(J141,'Batch Capacity'!$A$6:$C$40,3,FALSE()),0))</f>
        <v/>
      </c>
      <c r="M141" s="20"/>
      <c r="N141" s="19" t="str">
        <f aca="false">IF(L141="","",L141+N(M141))</f>
        <v/>
      </c>
      <c r="O141" s="18"/>
      <c r="P141" s="20"/>
      <c r="Q141" s="14"/>
      <c r="R141" s="18"/>
      <c r="S141" s="18"/>
      <c r="T141" s="19" t="str">
        <f aca="false">IF(N141="","",IF(OR(S141="Y",Y141="Cancelled"),0,N141-IF(AND(O141="Y",R141="Y"),N(P141),0)))</f>
        <v/>
      </c>
      <c r="U141" s="18"/>
      <c r="V141" s="15"/>
      <c r="W141" s="14"/>
      <c r="X141" s="21" t="str">
        <f aca="false">IF(OR(V141="",W141=""),"",IF(Y141="Cancelled","-",IF(COUNTIFS('Pickup Slots'!$A$6:$A$205,V141,'Pickup Slots'!$B$6:$B$205,W141)=0,"Slot not set up",IF(COUNTIFS($V$5:$V$304,V141,$W$5:$W$304,W141,$Y$5:$Y$304,"&lt;&gt;Cancelled")&gt;SUMIFS('Pickup Slots'!$C$6:$C$205,'Pickup Slots'!$A$6:$A$205,V141,'Pickup Slots'!$B$6:$B$205,W141),"DOUBLE-BOOKED","OK"))))</f>
        <v/>
      </c>
      <c r="Y141" s="14"/>
      <c r="Z141" s="16"/>
    </row>
    <row r="142" customFormat="false" ht="15" hidden="false" customHeight="false" outlineLevel="0" collapsed="false">
      <c r="A142" s="14"/>
      <c r="B142" s="15"/>
      <c r="C142" s="16"/>
      <c r="D142" s="17"/>
      <c r="E142" s="14"/>
      <c r="F142" s="14"/>
      <c r="G142" s="18"/>
      <c r="H142" s="14"/>
      <c r="I142" s="18"/>
      <c r="J142" s="14"/>
      <c r="K142" s="18"/>
      <c r="L142" s="19" t="str">
        <f aca="false">IF(AND(F142="",H142="",J142=""),"",IFERROR(G142*VLOOKUP(F142,'Batch Capacity'!$A$6:$C$40,3,FALSE()),0)+IFERROR(I142*VLOOKUP(H142,'Batch Capacity'!$A$6:$C$40,3,FALSE()),0)+IFERROR(K142*VLOOKUP(J142,'Batch Capacity'!$A$6:$C$40,3,FALSE()),0))</f>
        <v/>
      </c>
      <c r="M142" s="20"/>
      <c r="N142" s="19" t="str">
        <f aca="false">IF(L142="","",L142+N(M142))</f>
        <v/>
      </c>
      <c r="O142" s="18"/>
      <c r="P142" s="20"/>
      <c r="Q142" s="14"/>
      <c r="R142" s="18"/>
      <c r="S142" s="18"/>
      <c r="T142" s="19" t="str">
        <f aca="false">IF(N142="","",IF(OR(S142="Y",Y142="Cancelled"),0,N142-IF(AND(O142="Y",R142="Y"),N(P142),0)))</f>
        <v/>
      </c>
      <c r="U142" s="18"/>
      <c r="V142" s="15"/>
      <c r="W142" s="14"/>
      <c r="X142" s="21" t="str">
        <f aca="false">IF(OR(V142="",W142=""),"",IF(Y142="Cancelled","-",IF(COUNTIFS('Pickup Slots'!$A$6:$A$205,V142,'Pickup Slots'!$B$6:$B$205,W142)=0,"Slot not set up",IF(COUNTIFS($V$5:$V$304,V142,$W$5:$W$304,W142,$Y$5:$Y$304,"&lt;&gt;Cancelled")&gt;SUMIFS('Pickup Slots'!$C$6:$C$205,'Pickup Slots'!$A$6:$A$205,V142,'Pickup Slots'!$B$6:$B$205,W142),"DOUBLE-BOOKED","OK"))))</f>
        <v/>
      </c>
      <c r="Y142" s="14"/>
      <c r="Z142" s="16"/>
    </row>
    <row r="143" customFormat="false" ht="15" hidden="false" customHeight="false" outlineLevel="0" collapsed="false">
      <c r="A143" s="14"/>
      <c r="B143" s="15"/>
      <c r="C143" s="16"/>
      <c r="D143" s="17"/>
      <c r="E143" s="14"/>
      <c r="F143" s="14"/>
      <c r="G143" s="18"/>
      <c r="H143" s="14"/>
      <c r="I143" s="18"/>
      <c r="J143" s="14"/>
      <c r="K143" s="18"/>
      <c r="L143" s="19" t="str">
        <f aca="false">IF(AND(F143="",H143="",J143=""),"",IFERROR(G143*VLOOKUP(F143,'Batch Capacity'!$A$6:$C$40,3,FALSE()),0)+IFERROR(I143*VLOOKUP(H143,'Batch Capacity'!$A$6:$C$40,3,FALSE()),0)+IFERROR(K143*VLOOKUP(J143,'Batch Capacity'!$A$6:$C$40,3,FALSE()),0))</f>
        <v/>
      </c>
      <c r="M143" s="20"/>
      <c r="N143" s="19" t="str">
        <f aca="false">IF(L143="","",L143+N(M143))</f>
        <v/>
      </c>
      <c r="O143" s="18"/>
      <c r="P143" s="20"/>
      <c r="Q143" s="14"/>
      <c r="R143" s="18"/>
      <c r="S143" s="18"/>
      <c r="T143" s="19" t="str">
        <f aca="false">IF(N143="","",IF(OR(S143="Y",Y143="Cancelled"),0,N143-IF(AND(O143="Y",R143="Y"),N(P143),0)))</f>
        <v/>
      </c>
      <c r="U143" s="18"/>
      <c r="V143" s="15"/>
      <c r="W143" s="14"/>
      <c r="X143" s="21" t="str">
        <f aca="false">IF(OR(V143="",W143=""),"",IF(Y143="Cancelled","-",IF(COUNTIFS('Pickup Slots'!$A$6:$A$205,V143,'Pickup Slots'!$B$6:$B$205,W143)=0,"Slot not set up",IF(COUNTIFS($V$5:$V$304,V143,$W$5:$W$304,W143,$Y$5:$Y$304,"&lt;&gt;Cancelled")&gt;SUMIFS('Pickup Slots'!$C$6:$C$205,'Pickup Slots'!$A$6:$A$205,V143,'Pickup Slots'!$B$6:$B$205,W143),"DOUBLE-BOOKED","OK"))))</f>
        <v/>
      </c>
      <c r="Y143" s="14"/>
      <c r="Z143" s="16"/>
    </row>
    <row r="144" customFormat="false" ht="15" hidden="false" customHeight="false" outlineLevel="0" collapsed="false">
      <c r="A144" s="14"/>
      <c r="B144" s="15"/>
      <c r="C144" s="16"/>
      <c r="D144" s="17"/>
      <c r="E144" s="14"/>
      <c r="F144" s="14"/>
      <c r="G144" s="18"/>
      <c r="H144" s="14"/>
      <c r="I144" s="18"/>
      <c r="J144" s="14"/>
      <c r="K144" s="18"/>
      <c r="L144" s="19" t="str">
        <f aca="false">IF(AND(F144="",H144="",J144=""),"",IFERROR(G144*VLOOKUP(F144,'Batch Capacity'!$A$6:$C$40,3,FALSE()),0)+IFERROR(I144*VLOOKUP(H144,'Batch Capacity'!$A$6:$C$40,3,FALSE()),0)+IFERROR(K144*VLOOKUP(J144,'Batch Capacity'!$A$6:$C$40,3,FALSE()),0))</f>
        <v/>
      </c>
      <c r="M144" s="20"/>
      <c r="N144" s="19" t="str">
        <f aca="false">IF(L144="","",L144+N(M144))</f>
        <v/>
      </c>
      <c r="O144" s="18"/>
      <c r="P144" s="20"/>
      <c r="Q144" s="14"/>
      <c r="R144" s="18"/>
      <c r="S144" s="18"/>
      <c r="T144" s="19" t="str">
        <f aca="false">IF(N144="","",IF(OR(S144="Y",Y144="Cancelled"),0,N144-IF(AND(O144="Y",R144="Y"),N(P144),0)))</f>
        <v/>
      </c>
      <c r="U144" s="18"/>
      <c r="V144" s="15"/>
      <c r="W144" s="14"/>
      <c r="X144" s="21" t="str">
        <f aca="false">IF(OR(V144="",W144=""),"",IF(Y144="Cancelled","-",IF(COUNTIFS('Pickup Slots'!$A$6:$A$205,V144,'Pickup Slots'!$B$6:$B$205,W144)=0,"Slot not set up",IF(COUNTIFS($V$5:$V$304,V144,$W$5:$W$304,W144,$Y$5:$Y$304,"&lt;&gt;Cancelled")&gt;SUMIFS('Pickup Slots'!$C$6:$C$205,'Pickup Slots'!$A$6:$A$205,V144,'Pickup Slots'!$B$6:$B$205,W144),"DOUBLE-BOOKED","OK"))))</f>
        <v/>
      </c>
      <c r="Y144" s="14"/>
      <c r="Z144" s="16"/>
    </row>
    <row r="145" customFormat="false" ht="15" hidden="false" customHeight="false" outlineLevel="0" collapsed="false">
      <c r="A145" s="14"/>
      <c r="B145" s="15"/>
      <c r="C145" s="16"/>
      <c r="D145" s="17"/>
      <c r="E145" s="14"/>
      <c r="F145" s="14"/>
      <c r="G145" s="18"/>
      <c r="H145" s="14"/>
      <c r="I145" s="18"/>
      <c r="J145" s="14"/>
      <c r="K145" s="18"/>
      <c r="L145" s="19" t="str">
        <f aca="false">IF(AND(F145="",H145="",J145=""),"",IFERROR(G145*VLOOKUP(F145,'Batch Capacity'!$A$6:$C$40,3,FALSE()),0)+IFERROR(I145*VLOOKUP(H145,'Batch Capacity'!$A$6:$C$40,3,FALSE()),0)+IFERROR(K145*VLOOKUP(J145,'Batch Capacity'!$A$6:$C$40,3,FALSE()),0))</f>
        <v/>
      </c>
      <c r="M145" s="20"/>
      <c r="N145" s="19" t="str">
        <f aca="false">IF(L145="","",L145+N(M145))</f>
        <v/>
      </c>
      <c r="O145" s="18"/>
      <c r="P145" s="20"/>
      <c r="Q145" s="14"/>
      <c r="R145" s="18"/>
      <c r="S145" s="18"/>
      <c r="T145" s="19" t="str">
        <f aca="false">IF(N145="","",IF(OR(S145="Y",Y145="Cancelled"),0,N145-IF(AND(O145="Y",R145="Y"),N(P145),0)))</f>
        <v/>
      </c>
      <c r="U145" s="18"/>
      <c r="V145" s="15"/>
      <c r="W145" s="14"/>
      <c r="X145" s="21" t="str">
        <f aca="false">IF(OR(V145="",W145=""),"",IF(Y145="Cancelled","-",IF(COUNTIFS('Pickup Slots'!$A$6:$A$205,V145,'Pickup Slots'!$B$6:$B$205,W145)=0,"Slot not set up",IF(COUNTIFS($V$5:$V$304,V145,$W$5:$W$304,W145,$Y$5:$Y$304,"&lt;&gt;Cancelled")&gt;SUMIFS('Pickup Slots'!$C$6:$C$205,'Pickup Slots'!$A$6:$A$205,V145,'Pickup Slots'!$B$6:$B$205,W145),"DOUBLE-BOOKED","OK"))))</f>
        <v/>
      </c>
      <c r="Y145" s="14"/>
      <c r="Z145" s="16"/>
    </row>
    <row r="146" customFormat="false" ht="15" hidden="false" customHeight="false" outlineLevel="0" collapsed="false">
      <c r="A146" s="14"/>
      <c r="B146" s="15"/>
      <c r="C146" s="16"/>
      <c r="D146" s="17"/>
      <c r="E146" s="14"/>
      <c r="F146" s="14"/>
      <c r="G146" s="18"/>
      <c r="H146" s="14"/>
      <c r="I146" s="18"/>
      <c r="J146" s="14"/>
      <c r="K146" s="18"/>
      <c r="L146" s="19" t="str">
        <f aca="false">IF(AND(F146="",H146="",J146=""),"",IFERROR(G146*VLOOKUP(F146,'Batch Capacity'!$A$6:$C$40,3,FALSE()),0)+IFERROR(I146*VLOOKUP(H146,'Batch Capacity'!$A$6:$C$40,3,FALSE()),0)+IFERROR(K146*VLOOKUP(J146,'Batch Capacity'!$A$6:$C$40,3,FALSE()),0))</f>
        <v/>
      </c>
      <c r="M146" s="20"/>
      <c r="N146" s="19" t="str">
        <f aca="false">IF(L146="","",L146+N(M146))</f>
        <v/>
      </c>
      <c r="O146" s="18"/>
      <c r="P146" s="20"/>
      <c r="Q146" s="14"/>
      <c r="R146" s="18"/>
      <c r="S146" s="18"/>
      <c r="T146" s="19" t="str">
        <f aca="false">IF(N146="","",IF(OR(S146="Y",Y146="Cancelled"),0,N146-IF(AND(O146="Y",R146="Y"),N(P146),0)))</f>
        <v/>
      </c>
      <c r="U146" s="18"/>
      <c r="V146" s="15"/>
      <c r="W146" s="14"/>
      <c r="X146" s="21" t="str">
        <f aca="false">IF(OR(V146="",W146=""),"",IF(Y146="Cancelled","-",IF(COUNTIFS('Pickup Slots'!$A$6:$A$205,V146,'Pickup Slots'!$B$6:$B$205,W146)=0,"Slot not set up",IF(COUNTIFS($V$5:$V$304,V146,$W$5:$W$304,W146,$Y$5:$Y$304,"&lt;&gt;Cancelled")&gt;SUMIFS('Pickup Slots'!$C$6:$C$205,'Pickup Slots'!$A$6:$A$205,V146,'Pickup Slots'!$B$6:$B$205,W146),"DOUBLE-BOOKED","OK"))))</f>
        <v/>
      </c>
      <c r="Y146" s="14"/>
      <c r="Z146" s="16"/>
    </row>
    <row r="147" customFormat="false" ht="15" hidden="false" customHeight="false" outlineLevel="0" collapsed="false">
      <c r="A147" s="14"/>
      <c r="B147" s="15"/>
      <c r="C147" s="16"/>
      <c r="D147" s="17"/>
      <c r="E147" s="14"/>
      <c r="F147" s="14"/>
      <c r="G147" s="18"/>
      <c r="H147" s="14"/>
      <c r="I147" s="18"/>
      <c r="J147" s="14"/>
      <c r="K147" s="18"/>
      <c r="L147" s="19" t="str">
        <f aca="false">IF(AND(F147="",H147="",J147=""),"",IFERROR(G147*VLOOKUP(F147,'Batch Capacity'!$A$6:$C$40,3,FALSE()),0)+IFERROR(I147*VLOOKUP(H147,'Batch Capacity'!$A$6:$C$40,3,FALSE()),0)+IFERROR(K147*VLOOKUP(J147,'Batch Capacity'!$A$6:$C$40,3,FALSE()),0))</f>
        <v/>
      </c>
      <c r="M147" s="20"/>
      <c r="N147" s="19" t="str">
        <f aca="false">IF(L147="","",L147+N(M147))</f>
        <v/>
      </c>
      <c r="O147" s="18"/>
      <c r="P147" s="20"/>
      <c r="Q147" s="14"/>
      <c r="R147" s="18"/>
      <c r="S147" s="18"/>
      <c r="T147" s="19" t="str">
        <f aca="false">IF(N147="","",IF(OR(S147="Y",Y147="Cancelled"),0,N147-IF(AND(O147="Y",R147="Y"),N(P147),0)))</f>
        <v/>
      </c>
      <c r="U147" s="18"/>
      <c r="V147" s="15"/>
      <c r="W147" s="14"/>
      <c r="X147" s="21" t="str">
        <f aca="false">IF(OR(V147="",W147=""),"",IF(Y147="Cancelled","-",IF(COUNTIFS('Pickup Slots'!$A$6:$A$205,V147,'Pickup Slots'!$B$6:$B$205,W147)=0,"Slot not set up",IF(COUNTIFS($V$5:$V$304,V147,$W$5:$W$304,W147,$Y$5:$Y$304,"&lt;&gt;Cancelled")&gt;SUMIFS('Pickup Slots'!$C$6:$C$205,'Pickup Slots'!$A$6:$A$205,V147,'Pickup Slots'!$B$6:$B$205,W147),"DOUBLE-BOOKED","OK"))))</f>
        <v/>
      </c>
      <c r="Y147" s="14"/>
      <c r="Z147" s="16"/>
    </row>
    <row r="148" customFormat="false" ht="15" hidden="false" customHeight="false" outlineLevel="0" collapsed="false">
      <c r="A148" s="14"/>
      <c r="B148" s="15"/>
      <c r="C148" s="16"/>
      <c r="D148" s="17"/>
      <c r="E148" s="14"/>
      <c r="F148" s="14"/>
      <c r="G148" s="18"/>
      <c r="H148" s="14"/>
      <c r="I148" s="18"/>
      <c r="J148" s="14"/>
      <c r="K148" s="18"/>
      <c r="L148" s="19" t="str">
        <f aca="false">IF(AND(F148="",H148="",J148=""),"",IFERROR(G148*VLOOKUP(F148,'Batch Capacity'!$A$6:$C$40,3,FALSE()),0)+IFERROR(I148*VLOOKUP(H148,'Batch Capacity'!$A$6:$C$40,3,FALSE()),0)+IFERROR(K148*VLOOKUP(J148,'Batch Capacity'!$A$6:$C$40,3,FALSE()),0))</f>
        <v/>
      </c>
      <c r="M148" s="20"/>
      <c r="N148" s="19" t="str">
        <f aca="false">IF(L148="","",L148+N(M148))</f>
        <v/>
      </c>
      <c r="O148" s="18"/>
      <c r="P148" s="20"/>
      <c r="Q148" s="14"/>
      <c r="R148" s="18"/>
      <c r="S148" s="18"/>
      <c r="T148" s="19" t="str">
        <f aca="false">IF(N148="","",IF(OR(S148="Y",Y148="Cancelled"),0,N148-IF(AND(O148="Y",R148="Y"),N(P148),0)))</f>
        <v/>
      </c>
      <c r="U148" s="18"/>
      <c r="V148" s="15"/>
      <c r="W148" s="14"/>
      <c r="X148" s="21" t="str">
        <f aca="false">IF(OR(V148="",W148=""),"",IF(Y148="Cancelled","-",IF(COUNTIFS('Pickup Slots'!$A$6:$A$205,V148,'Pickup Slots'!$B$6:$B$205,W148)=0,"Slot not set up",IF(COUNTIFS($V$5:$V$304,V148,$W$5:$W$304,W148,$Y$5:$Y$304,"&lt;&gt;Cancelled")&gt;SUMIFS('Pickup Slots'!$C$6:$C$205,'Pickup Slots'!$A$6:$A$205,V148,'Pickup Slots'!$B$6:$B$205,W148),"DOUBLE-BOOKED","OK"))))</f>
        <v/>
      </c>
      <c r="Y148" s="14"/>
      <c r="Z148" s="16"/>
    </row>
    <row r="149" customFormat="false" ht="15" hidden="false" customHeight="false" outlineLevel="0" collapsed="false">
      <c r="A149" s="14"/>
      <c r="B149" s="15"/>
      <c r="C149" s="16"/>
      <c r="D149" s="17"/>
      <c r="E149" s="14"/>
      <c r="F149" s="14"/>
      <c r="G149" s="18"/>
      <c r="H149" s="14"/>
      <c r="I149" s="18"/>
      <c r="J149" s="14"/>
      <c r="K149" s="18"/>
      <c r="L149" s="19" t="str">
        <f aca="false">IF(AND(F149="",H149="",J149=""),"",IFERROR(G149*VLOOKUP(F149,'Batch Capacity'!$A$6:$C$40,3,FALSE()),0)+IFERROR(I149*VLOOKUP(H149,'Batch Capacity'!$A$6:$C$40,3,FALSE()),0)+IFERROR(K149*VLOOKUP(J149,'Batch Capacity'!$A$6:$C$40,3,FALSE()),0))</f>
        <v/>
      </c>
      <c r="M149" s="20"/>
      <c r="N149" s="19" t="str">
        <f aca="false">IF(L149="","",L149+N(M149))</f>
        <v/>
      </c>
      <c r="O149" s="18"/>
      <c r="P149" s="20"/>
      <c r="Q149" s="14"/>
      <c r="R149" s="18"/>
      <c r="S149" s="18"/>
      <c r="T149" s="19" t="str">
        <f aca="false">IF(N149="","",IF(OR(S149="Y",Y149="Cancelled"),0,N149-IF(AND(O149="Y",R149="Y"),N(P149),0)))</f>
        <v/>
      </c>
      <c r="U149" s="18"/>
      <c r="V149" s="15"/>
      <c r="W149" s="14"/>
      <c r="X149" s="21" t="str">
        <f aca="false">IF(OR(V149="",W149=""),"",IF(Y149="Cancelled","-",IF(COUNTIFS('Pickup Slots'!$A$6:$A$205,V149,'Pickup Slots'!$B$6:$B$205,W149)=0,"Slot not set up",IF(COUNTIFS($V$5:$V$304,V149,$W$5:$W$304,W149,$Y$5:$Y$304,"&lt;&gt;Cancelled")&gt;SUMIFS('Pickup Slots'!$C$6:$C$205,'Pickup Slots'!$A$6:$A$205,V149,'Pickup Slots'!$B$6:$B$205,W149),"DOUBLE-BOOKED","OK"))))</f>
        <v/>
      </c>
      <c r="Y149" s="14"/>
      <c r="Z149" s="16"/>
    </row>
    <row r="150" customFormat="false" ht="15" hidden="false" customHeight="false" outlineLevel="0" collapsed="false">
      <c r="A150" s="14"/>
      <c r="B150" s="15"/>
      <c r="C150" s="16"/>
      <c r="D150" s="17"/>
      <c r="E150" s="14"/>
      <c r="F150" s="14"/>
      <c r="G150" s="18"/>
      <c r="H150" s="14"/>
      <c r="I150" s="18"/>
      <c r="J150" s="14"/>
      <c r="K150" s="18"/>
      <c r="L150" s="19" t="str">
        <f aca="false">IF(AND(F150="",H150="",J150=""),"",IFERROR(G150*VLOOKUP(F150,'Batch Capacity'!$A$6:$C$40,3,FALSE()),0)+IFERROR(I150*VLOOKUP(H150,'Batch Capacity'!$A$6:$C$40,3,FALSE()),0)+IFERROR(K150*VLOOKUP(J150,'Batch Capacity'!$A$6:$C$40,3,FALSE()),0))</f>
        <v/>
      </c>
      <c r="M150" s="20"/>
      <c r="N150" s="19" t="str">
        <f aca="false">IF(L150="","",L150+N(M150))</f>
        <v/>
      </c>
      <c r="O150" s="18"/>
      <c r="P150" s="20"/>
      <c r="Q150" s="14"/>
      <c r="R150" s="18"/>
      <c r="S150" s="18"/>
      <c r="T150" s="19" t="str">
        <f aca="false">IF(N150="","",IF(OR(S150="Y",Y150="Cancelled"),0,N150-IF(AND(O150="Y",R150="Y"),N(P150),0)))</f>
        <v/>
      </c>
      <c r="U150" s="18"/>
      <c r="V150" s="15"/>
      <c r="W150" s="14"/>
      <c r="X150" s="21" t="str">
        <f aca="false">IF(OR(V150="",W150=""),"",IF(Y150="Cancelled","-",IF(COUNTIFS('Pickup Slots'!$A$6:$A$205,V150,'Pickup Slots'!$B$6:$B$205,W150)=0,"Slot not set up",IF(COUNTIFS($V$5:$V$304,V150,$W$5:$W$304,W150,$Y$5:$Y$304,"&lt;&gt;Cancelled")&gt;SUMIFS('Pickup Slots'!$C$6:$C$205,'Pickup Slots'!$A$6:$A$205,V150,'Pickup Slots'!$B$6:$B$205,W150),"DOUBLE-BOOKED","OK"))))</f>
        <v/>
      </c>
      <c r="Y150" s="14"/>
      <c r="Z150" s="16"/>
    </row>
    <row r="151" customFormat="false" ht="15" hidden="false" customHeight="false" outlineLevel="0" collapsed="false">
      <c r="A151" s="14"/>
      <c r="B151" s="15"/>
      <c r="C151" s="16"/>
      <c r="D151" s="17"/>
      <c r="E151" s="14"/>
      <c r="F151" s="14"/>
      <c r="G151" s="18"/>
      <c r="H151" s="14"/>
      <c r="I151" s="18"/>
      <c r="J151" s="14"/>
      <c r="K151" s="18"/>
      <c r="L151" s="19" t="str">
        <f aca="false">IF(AND(F151="",H151="",J151=""),"",IFERROR(G151*VLOOKUP(F151,'Batch Capacity'!$A$6:$C$40,3,FALSE()),0)+IFERROR(I151*VLOOKUP(H151,'Batch Capacity'!$A$6:$C$40,3,FALSE()),0)+IFERROR(K151*VLOOKUP(J151,'Batch Capacity'!$A$6:$C$40,3,FALSE()),0))</f>
        <v/>
      </c>
      <c r="M151" s="20"/>
      <c r="N151" s="19" t="str">
        <f aca="false">IF(L151="","",L151+N(M151))</f>
        <v/>
      </c>
      <c r="O151" s="18"/>
      <c r="P151" s="20"/>
      <c r="Q151" s="14"/>
      <c r="R151" s="18"/>
      <c r="S151" s="18"/>
      <c r="T151" s="19" t="str">
        <f aca="false">IF(N151="","",IF(OR(S151="Y",Y151="Cancelled"),0,N151-IF(AND(O151="Y",R151="Y"),N(P151),0)))</f>
        <v/>
      </c>
      <c r="U151" s="18"/>
      <c r="V151" s="15"/>
      <c r="W151" s="14"/>
      <c r="X151" s="21" t="str">
        <f aca="false">IF(OR(V151="",W151=""),"",IF(Y151="Cancelled","-",IF(COUNTIFS('Pickup Slots'!$A$6:$A$205,V151,'Pickup Slots'!$B$6:$B$205,W151)=0,"Slot not set up",IF(COUNTIFS($V$5:$V$304,V151,$W$5:$W$304,W151,$Y$5:$Y$304,"&lt;&gt;Cancelled")&gt;SUMIFS('Pickup Slots'!$C$6:$C$205,'Pickup Slots'!$A$6:$A$205,V151,'Pickup Slots'!$B$6:$B$205,W151),"DOUBLE-BOOKED","OK"))))</f>
        <v/>
      </c>
      <c r="Y151" s="14"/>
      <c r="Z151" s="16"/>
    </row>
    <row r="152" customFormat="false" ht="15" hidden="false" customHeight="false" outlineLevel="0" collapsed="false">
      <c r="A152" s="14"/>
      <c r="B152" s="15"/>
      <c r="C152" s="16"/>
      <c r="D152" s="17"/>
      <c r="E152" s="14"/>
      <c r="F152" s="14"/>
      <c r="G152" s="18"/>
      <c r="H152" s="14"/>
      <c r="I152" s="18"/>
      <c r="J152" s="14"/>
      <c r="K152" s="18"/>
      <c r="L152" s="19" t="str">
        <f aca="false">IF(AND(F152="",H152="",J152=""),"",IFERROR(G152*VLOOKUP(F152,'Batch Capacity'!$A$6:$C$40,3,FALSE()),0)+IFERROR(I152*VLOOKUP(H152,'Batch Capacity'!$A$6:$C$40,3,FALSE()),0)+IFERROR(K152*VLOOKUP(J152,'Batch Capacity'!$A$6:$C$40,3,FALSE()),0))</f>
        <v/>
      </c>
      <c r="M152" s="20"/>
      <c r="N152" s="19" t="str">
        <f aca="false">IF(L152="","",L152+N(M152))</f>
        <v/>
      </c>
      <c r="O152" s="18"/>
      <c r="P152" s="20"/>
      <c r="Q152" s="14"/>
      <c r="R152" s="18"/>
      <c r="S152" s="18"/>
      <c r="T152" s="19" t="str">
        <f aca="false">IF(N152="","",IF(OR(S152="Y",Y152="Cancelled"),0,N152-IF(AND(O152="Y",R152="Y"),N(P152),0)))</f>
        <v/>
      </c>
      <c r="U152" s="18"/>
      <c r="V152" s="15"/>
      <c r="W152" s="14"/>
      <c r="X152" s="21" t="str">
        <f aca="false">IF(OR(V152="",W152=""),"",IF(Y152="Cancelled","-",IF(COUNTIFS('Pickup Slots'!$A$6:$A$205,V152,'Pickup Slots'!$B$6:$B$205,W152)=0,"Slot not set up",IF(COUNTIFS($V$5:$V$304,V152,$W$5:$W$304,W152,$Y$5:$Y$304,"&lt;&gt;Cancelled")&gt;SUMIFS('Pickup Slots'!$C$6:$C$205,'Pickup Slots'!$A$6:$A$205,V152,'Pickup Slots'!$B$6:$B$205,W152),"DOUBLE-BOOKED","OK"))))</f>
        <v/>
      </c>
      <c r="Y152" s="14"/>
      <c r="Z152" s="16"/>
    </row>
    <row r="153" customFormat="false" ht="15" hidden="false" customHeight="false" outlineLevel="0" collapsed="false">
      <c r="A153" s="14"/>
      <c r="B153" s="15"/>
      <c r="C153" s="16"/>
      <c r="D153" s="17"/>
      <c r="E153" s="14"/>
      <c r="F153" s="14"/>
      <c r="G153" s="18"/>
      <c r="H153" s="14"/>
      <c r="I153" s="18"/>
      <c r="J153" s="14"/>
      <c r="K153" s="18"/>
      <c r="L153" s="19" t="str">
        <f aca="false">IF(AND(F153="",H153="",J153=""),"",IFERROR(G153*VLOOKUP(F153,'Batch Capacity'!$A$6:$C$40,3,FALSE()),0)+IFERROR(I153*VLOOKUP(H153,'Batch Capacity'!$A$6:$C$40,3,FALSE()),0)+IFERROR(K153*VLOOKUP(J153,'Batch Capacity'!$A$6:$C$40,3,FALSE()),0))</f>
        <v/>
      </c>
      <c r="M153" s="20"/>
      <c r="N153" s="19" t="str">
        <f aca="false">IF(L153="","",L153+N(M153))</f>
        <v/>
      </c>
      <c r="O153" s="18"/>
      <c r="P153" s="20"/>
      <c r="Q153" s="14"/>
      <c r="R153" s="18"/>
      <c r="S153" s="18"/>
      <c r="T153" s="19" t="str">
        <f aca="false">IF(N153="","",IF(OR(S153="Y",Y153="Cancelled"),0,N153-IF(AND(O153="Y",R153="Y"),N(P153),0)))</f>
        <v/>
      </c>
      <c r="U153" s="18"/>
      <c r="V153" s="15"/>
      <c r="W153" s="14"/>
      <c r="X153" s="21" t="str">
        <f aca="false">IF(OR(V153="",W153=""),"",IF(Y153="Cancelled","-",IF(COUNTIFS('Pickup Slots'!$A$6:$A$205,V153,'Pickup Slots'!$B$6:$B$205,W153)=0,"Slot not set up",IF(COUNTIFS($V$5:$V$304,V153,$W$5:$W$304,W153,$Y$5:$Y$304,"&lt;&gt;Cancelled")&gt;SUMIFS('Pickup Slots'!$C$6:$C$205,'Pickup Slots'!$A$6:$A$205,V153,'Pickup Slots'!$B$6:$B$205,W153),"DOUBLE-BOOKED","OK"))))</f>
        <v/>
      </c>
      <c r="Y153" s="14"/>
      <c r="Z153" s="16"/>
    </row>
    <row r="154" customFormat="false" ht="15" hidden="false" customHeight="false" outlineLevel="0" collapsed="false">
      <c r="A154" s="14"/>
      <c r="B154" s="15"/>
      <c r="C154" s="16"/>
      <c r="D154" s="17"/>
      <c r="E154" s="14"/>
      <c r="F154" s="14"/>
      <c r="G154" s="18"/>
      <c r="H154" s="14"/>
      <c r="I154" s="18"/>
      <c r="J154" s="14"/>
      <c r="K154" s="18"/>
      <c r="L154" s="19" t="str">
        <f aca="false">IF(AND(F154="",H154="",J154=""),"",IFERROR(G154*VLOOKUP(F154,'Batch Capacity'!$A$6:$C$40,3,FALSE()),0)+IFERROR(I154*VLOOKUP(H154,'Batch Capacity'!$A$6:$C$40,3,FALSE()),0)+IFERROR(K154*VLOOKUP(J154,'Batch Capacity'!$A$6:$C$40,3,FALSE()),0))</f>
        <v/>
      </c>
      <c r="M154" s="20"/>
      <c r="N154" s="19" t="str">
        <f aca="false">IF(L154="","",L154+N(M154))</f>
        <v/>
      </c>
      <c r="O154" s="18"/>
      <c r="P154" s="20"/>
      <c r="Q154" s="14"/>
      <c r="R154" s="18"/>
      <c r="S154" s="18"/>
      <c r="T154" s="19" t="str">
        <f aca="false">IF(N154="","",IF(OR(S154="Y",Y154="Cancelled"),0,N154-IF(AND(O154="Y",R154="Y"),N(P154),0)))</f>
        <v/>
      </c>
      <c r="U154" s="18"/>
      <c r="V154" s="15"/>
      <c r="W154" s="14"/>
      <c r="X154" s="21" t="str">
        <f aca="false">IF(OR(V154="",W154=""),"",IF(Y154="Cancelled","-",IF(COUNTIFS('Pickup Slots'!$A$6:$A$205,V154,'Pickup Slots'!$B$6:$B$205,W154)=0,"Slot not set up",IF(COUNTIFS($V$5:$V$304,V154,$W$5:$W$304,W154,$Y$5:$Y$304,"&lt;&gt;Cancelled")&gt;SUMIFS('Pickup Slots'!$C$6:$C$205,'Pickup Slots'!$A$6:$A$205,V154,'Pickup Slots'!$B$6:$B$205,W154),"DOUBLE-BOOKED","OK"))))</f>
        <v/>
      </c>
      <c r="Y154" s="14"/>
      <c r="Z154" s="16"/>
    </row>
    <row r="155" customFormat="false" ht="15" hidden="false" customHeight="false" outlineLevel="0" collapsed="false">
      <c r="A155" s="14"/>
      <c r="B155" s="15"/>
      <c r="C155" s="16"/>
      <c r="D155" s="17"/>
      <c r="E155" s="14"/>
      <c r="F155" s="14"/>
      <c r="G155" s="18"/>
      <c r="H155" s="14"/>
      <c r="I155" s="18"/>
      <c r="J155" s="14"/>
      <c r="K155" s="18"/>
      <c r="L155" s="19" t="str">
        <f aca="false">IF(AND(F155="",H155="",J155=""),"",IFERROR(G155*VLOOKUP(F155,'Batch Capacity'!$A$6:$C$40,3,FALSE()),0)+IFERROR(I155*VLOOKUP(H155,'Batch Capacity'!$A$6:$C$40,3,FALSE()),0)+IFERROR(K155*VLOOKUP(J155,'Batch Capacity'!$A$6:$C$40,3,FALSE()),0))</f>
        <v/>
      </c>
      <c r="M155" s="20"/>
      <c r="N155" s="19" t="str">
        <f aca="false">IF(L155="","",L155+N(M155))</f>
        <v/>
      </c>
      <c r="O155" s="18"/>
      <c r="P155" s="20"/>
      <c r="Q155" s="14"/>
      <c r="R155" s="18"/>
      <c r="S155" s="18"/>
      <c r="T155" s="19" t="str">
        <f aca="false">IF(N155="","",IF(OR(S155="Y",Y155="Cancelled"),0,N155-IF(AND(O155="Y",R155="Y"),N(P155),0)))</f>
        <v/>
      </c>
      <c r="U155" s="18"/>
      <c r="V155" s="15"/>
      <c r="W155" s="14"/>
      <c r="X155" s="21" t="str">
        <f aca="false">IF(OR(V155="",W155=""),"",IF(Y155="Cancelled","-",IF(COUNTIFS('Pickup Slots'!$A$6:$A$205,V155,'Pickup Slots'!$B$6:$B$205,W155)=0,"Slot not set up",IF(COUNTIFS($V$5:$V$304,V155,$W$5:$W$304,W155,$Y$5:$Y$304,"&lt;&gt;Cancelled")&gt;SUMIFS('Pickup Slots'!$C$6:$C$205,'Pickup Slots'!$A$6:$A$205,V155,'Pickup Slots'!$B$6:$B$205,W155),"DOUBLE-BOOKED","OK"))))</f>
        <v/>
      </c>
      <c r="Y155" s="14"/>
      <c r="Z155" s="16"/>
    </row>
    <row r="156" customFormat="false" ht="15" hidden="false" customHeight="false" outlineLevel="0" collapsed="false">
      <c r="A156" s="14"/>
      <c r="B156" s="15"/>
      <c r="C156" s="16"/>
      <c r="D156" s="17"/>
      <c r="E156" s="14"/>
      <c r="F156" s="14"/>
      <c r="G156" s="18"/>
      <c r="H156" s="14"/>
      <c r="I156" s="18"/>
      <c r="J156" s="14"/>
      <c r="K156" s="18"/>
      <c r="L156" s="19" t="str">
        <f aca="false">IF(AND(F156="",H156="",J156=""),"",IFERROR(G156*VLOOKUP(F156,'Batch Capacity'!$A$6:$C$40,3,FALSE()),0)+IFERROR(I156*VLOOKUP(H156,'Batch Capacity'!$A$6:$C$40,3,FALSE()),0)+IFERROR(K156*VLOOKUP(J156,'Batch Capacity'!$A$6:$C$40,3,FALSE()),0))</f>
        <v/>
      </c>
      <c r="M156" s="20"/>
      <c r="N156" s="19" t="str">
        <f aca="false">IF(L156="","",L156+N(M156))</f>
        <v/>
      </c>
      <c r="O156" s="18"/>
      <c r="P156" s="20"/>
      <c r="Q156" s="14"/>
      <c r="R156" s="18"/>
      <c r="S156" s="18"/>
      <c r="T156" s="19" t="str">
        <f aca="false">IF(N156="","",IF(OR(S156="Y",Y156="Cancelled"),0,N156-IF(AND(O156="Y",R156="Y"),N(P156),0)))</f>
        <v/>
      </c>
      <c r="U156" s="18"/>
      <c r="V156" s="15"/>
      <c r="W156" s="14"/>
      <c r="X156" s="21" t="str">
        <f aca="false">IF(OR(V156="",W156=""),"",IF(Y156="Cancelled","-",IF(COUNTIFS('Pickup Slots'!$A$6:$A$205,V156,'Pickup Slots'!$B$6:$B$205,W156)=0,"Slot not set up",IF(COUNTIFS($V$5:$V$304,V156,$W$5:$W$304,W156,$Y$5:$Y$304,"&lt;&gt;Cancelled")&gt;SUMIFS('Pickup Slots'!$C$6:$C$205,'Pickup Slots'!$A$6:$A$205,V156,'Pickup Slots'!$B$6:$B$205,W156),"DOUBLE-BOOKED","OK"))))</f>
        <v/>
      </c>
      <c r="Y156" s="14"/>
      <c r="Z156" s="16"/>
    </row>
    <row r="157" customFormat="false" ht="15" hidden="false" customHeight="false" outlineLevel="0" collapsed="false">
      <c r="A157" s="14"/>
      <c r="B157" s="15"/>
      <c r="C157" s="16"/>
      <c r="D157" s="17"/>
      <c r="E157" s="14"/>
      <c r="F157" s="14"/>
      <c r="G157" s="18"/>
      <c r="H157" s="14"/>
      <c r="I157" s="18"/>
      <c r="J157" s="14"/>
      <c r="K157" s="18"/>
      <c r="L157" s="19" t="str">
        <f aca="false">IF(AND(F157="",H157="",J157=""),"",IFERROR(G157*VLOOKUP(F157,'Batch Capacity'!$A$6:$C$40,3,FALSE()),0)+IFERROR(I157*VLOOKUP(H157,'Batch Capacity'!$A$6:$C$40,3,FALSE()),0)+IFERROR(K157*VLOOKUP(J157,'Batch Capacity'!$A$6:$C$40,3,FALSE()),0))</f>
        <v/>
      </c>
      <c r="M157" s="20"/>
      <c r="N157" s="19" t="str">
        <f aca="false">IF(L157="","",L157+N(M157))</f>
        <v/>
      </c>
      <c r="O157" s="18"/>
      <c r="P157" s="20"/>
      <c r="Q157" s="14"/>
      <c r="R157" s="18"/>
      <c r="S157" s="18"/>
      <c r="T157" s="19" t="str">
        <f aca="false">IF(N157="","",IF(OR(S157="Y",Y157="Cancelled"),0,N157-IF(AND(O157="Y",R157="Y"),N(P157),0)))</f>
        <v/>
      </c>
      <c r="U157" s="18"/>
      <c r="V157" s="15"/>
      <c r="W157" s="14"/>
      <c r="X157" s="21" t="str">
        <f aca="false">IF(OR(V157="",W157=""),"",IF(Y157="Cancelled","-",IF(COUNTIFS('Pickup Slots'!$A$6:$A$205,V157,'Pickup Slots'!$B$6:$B$205,W157)=0,"Slot not set up",IF(COUNTIFS($V$5:$V$304,V157,$W$5:$W$304,W157,$Y$5:$Y$304,"&lt;&gt;Cancelled")&gt;SUMIFS('Pickup Slots'!$C$6:$C$205,'Pickup Slots'!$A$6:$A$205,V157,'Pickup Slots'!$B$6:$B$205,W157),"DOUBLE-BOOKED","OK"))))</f>
        <v/>
      </c>
      <c r="Y157" s="14"/>
      <c r="Z157" s="16"/>
    </row>
    <row r="158" customFormat="false" ht="15" hidden="false" customHeight="false" outlineLevel="0" collapsed="false">
      <c r="A158" s="14"/>
      <c r="B158" s="15"/>
      <c r="C158" s="16"/>
      <c r="D158" s="17"/>
      <c r="E158" s="14"/>
      <c r="F158" s="14"/>
      <c r="G158" s="18"/>
      <c r="H158" s="14"/>
      <c r="I158" s="18"/>
      <c r="J158" s="14"/>
      <c r="K158" s="18"/>
      <c r="L158" s="19" t="str">
        <f aca="false">IF(AND(F158="",H158="",J158=""),"",IFERROR(G158*VLOOKUP(F158,'Batch Capacity'!$A$6:$C$40,3,FALSE()),0)+IFERROR(I158*VLOOKUP(H158,'Batch Capacity'!$A$6:$C$40,3,FALSE()),0)+IFERROR(K158*VLOOKUP(J158,'Batch Capacity'!$A$6:$C$40,3,FALSE()),0))</f>
        <v/>
      </c>
      <c r="M158" s="20"/>
      <c r="N158" s="19" t="str">
        <f aca="false">IF(L158="","",L158+N(M158))</f>
        <v/>
      </c>
      <c r="O158" s="18"/>
      <c r="P158" s="20"/>
      <c r="Q158" s="14"/>
      <c r="R158" s="18"/>
      <c r="S158" s="18"/>
      <c r="T158" s="19" t="str">
        <f aca="false">IF(N158="","",IF(OR(S158="Y",Y158="Cancelled"),0,N158-IF(AND(O158="Y",R158="Y"),N(P158),0)))</f>
        <v/>
      </c>
      <c r="U158" s="18"/>
      <c r="V158" s="15"/>
      <c r="W158" s="14"/>
      <c r="X158" s="21" t="str">
        <f aca="false">IF(OR(V158="",W158=""),"",IF(Y158="Cancelled","-",IF(COUNTIFS('Pickup Slots'!$A$6:$A$205,V158,'Pickup Slots'!$B$6:$B$205,W158)=0,"Slot not set up",IF(COUNTIFS($V$5:$V$304,V158,$W$5:$W$304,W158,$Y$5:$Y$304,"&lt;&gt;Cancelled")&gt;SUMIFS('Pickup Slots'!$C$6:$C$205,'Pickup Slots'!$A$6:$A$205,V158,'Pickup Slots'!$B$6:$B$205,W158),"DOUBLE-BOOKED","OK"))))</f>
        <v/>
      </c>
      <c r="Y158" s="14"/>
      <c r="Z158" s="16"/>
    </row>
    <row r="159" customFormat="false" ht="15" hidden="false" customHeight="false" outlineLevel="0" collapsed="false">
      <c r="A159" s="14"/>
      <c r="B159" s="15"/>
      <c r="C159" s="16"/>
      <c r="D159" s="17"/>
      <c r="E159" s="14"/>
      <c r="F159" s="14"/>
      <c r="G159" s="18"/>
      <c r="H159" s="14"/>
      <c r="I159" s="18"/>
      <c r="J159" s="14"/>
      <c r="K159" s="18"/>
      <c r="L159" s="19" t="str">
        <f aca="false">IF(AND(F159="",H159="",J159=""),"",IFERROR(G159*VLOOKUP(F159,'Batch Capacity'!$A$6:$C$40,3,FALSE()),0)+IFERROR(I159*VLOOKUP(H159,'Batch Capacity'!$A$6:$C$40,3,FALSE()),0)+IFERROR(K159*VLOOKUP(J159,'Batch Capacity'!$A$6:$C$40,3,FALSE()),0))</f>
        <v/>
      </c>
      <c r="M159" s="20"/>
      <c r="N159" s="19" t="str">
        <f aca="false">IF(L159="","",L159+N(M159))</f>
        <v/>
      </c>
      <c r="O159" s="18"/>
      <c r="P159" s="20"/>
      <c r="Q159" s="14"/>
      <c r="R159" s="18"/>
      <c r="S159" s="18"/>
      <c r="T159" s="19" t="str">
        <f aca="false">IF(N159="","",IF(OR(S159="Y",Y159="Cancelled"),0,N159-IF(AND(O159="Y",R159="Y"),N(P159),0)))</f>
        <v/>
      </c>
      <c r="U159" s="18"/>
      <c r="V159" s="15"/>
      <c r="W159" s="14"/>
      <c r="X159" s="21" t="str">
        <f aca="false">IF(OR(V159="",W159=""),"",IF(Y159="Cancelled","-",IF(COUNTIFS('Pickup Slots'!$A$6:$A$205,V159,'Pickup Slots'!$B$6:$B$205,W159)=0,"Slot not set up",IF(COUNTIFS($V$5:$V$304,V159,$W$5:$W$304,W159,$Y$5:$Y$304,"&lt;&gt;Cancelled")&gt;SUMIFS('Pickup Slots'!$C$6:$C$205,'Pickup Slots'!$A$6:$A$205,V159,'Pickup Slots'!$B$6:$B$205,W159),"DOUBLE-BOOKED","OK"))))</f>
        <v/>
      </c>
      <c r="Y159" s="14"/>
      <c r="Z159" s="16"/>
    </row>
    <row r="160" customFormat="false" ht="15" hidden="false" customHeight="false" outlineLevel="0" collapsed="false">
      <c r="A160" s="14"/>
      <c r="B160" s="15"/>
      <c r="C160" s="16"/>
      <c r="D160" s="17"/>
      <c r="E160" s="14"/>
      <c r="F160" s="14"/>
      <c r="G160" s="18"/>
      <c r="H160" s="14"/>
      <c r="I160" s="18"/>
      <c r="J160" s="14"/>
      <c r="K160" s="18"/>
      <c r="L160" s="19" t="str">
        <f aca="false">IF(AND(F160="",H160="",J160=""),"",IFERROR(G160*VLOOKUP(F160,'Batch Capacity'!$A$6:$C$40,3,FALSE()),0)+IFERROR(I160*VLOOKUP(H160,'Batch Capacity'!$A$6:$C$40,3,FALSE()),0)+IFERROR(K160*VLOOKUP(J160,'Batch Capacity'!$A$6:$C$40,3,FALSE()),0))</f>
        <v/>
      </c>
      <c r="M160" s="20"/>
      <c r="N160" s="19" t="str">
        <f aca="false">IF(L160="","",L160+N(M160))</f>
        <v/>
      </c>
      <c r="O160" s="18"/>
      <c r="P160" s="20"/>
      <c r="Q160" s="14"/>
      <c r="R160" s="18"/>
      <c r="S160" s="18"/>
      <c r="T160" s="19" t="str">
        <f aca="false">IF(N160="","",IF(OR(S160="Y",Y160="Cancelled"),0,N160-IF(AND(O160="Y",R160="Y"),N(P160),0)))</f>
        <v/>
      </c>
      <c r="U160" s="18"/>
      <c r="V160" s="15"/>
      <c r="W160" s="14"/>
      <c r="X160" s="21" t="str">
        <f aca="false">IF(OR(V160="",W160=""),"",IF(Y160="Cancelled","-",IF(COUNTIFS('Pickup Slots'!$A$6:$A$205,V160,'Pickup Slots'!$B$6:$B$205,W160)=0,"Slot not set up",IF(COUNTIFS($V$5:$V$304,V160,$W$5:$W$304,W160,$Y$5:$Y$304,"&lt;&gt;Cancelled")&gt;SUMIFS('Pickup Slots'!$C$6:$C$205,'Pickup Slots'!$A$6:$A$205,V160,'Pickup Slots'!$B$6:$B$205,W160),"DOUBLE-BOOKED","OK"))))</f>
        <v/>
      </c>
      <c r="Y160" s="14"/>
      <c r="Z160" s="16"/>
    </row>
    <row r="161" customFormat="false" ht="15" hidden="false" customHeight="false" outlineLevel="0" collapsed="false">
      <c r="A161" s="14"/>
      <c r="B161" s="15"/>
      <c r="C161" s="16"/>
      <c r="D161" s="17"/>
      <c r="E161" s="14"/>
      <c r="F161" s="14"/>
      <c r="G161" s="18"/>
      <c r="H161" s="14"/>
      <c r="I161" s="18"/>
      <c r="J161" s="14"/>
      <c r="K161" s="18"/>
      <c r="L161" s="19" t="str">
        <f aca="false">IF(AND(F161="",H161="",J161=""),"",IFERROR(G161*VLOOKUP(F161,'Batch Capacity'!$A$6:$C$40,3,FALSE()),0)+IFERROR(I161*VLOOKUP(H161,'Batch Capacity'!$A$6:$C$40,3,FALSE()),0)+IFERROR(K161*VLOOKUP(J161,'Batch Capacity'!$A$6:$C$40,3,FALSE()),0))</f>
        <v/>
      </c>
      <c r="M161" s="20"/>
      <c r="N161" s="19" t="str">
        <f aca="false">IF(L161="","",L161+N(M161))</f>
        <v/>
      </c>
      <c r="O161" s="18"/>
      <c r="P161" s="20"/>
      <c r="Q161" s="14"/>
      <c r="R161" s="18"/>
      <c r="S161" s="18"/>
      <c r="T161" s="19" t="str">
        <f aca="false">IF(N161="","",IF(OR(S161="Y",Y161="Cancelled"),0,N161-IF(AND(O161="Y",R161="Y"),N(P161),0)))</f>
        <v/>
      </c>
      <c r="U161" s="18"/>
      <c r="V161" s="15"/>
      <c r="W161" s="14"/>
      <c r="X161" s="21" t="str">
        <f aca="false">IF(OR(V161="",W161=""),"",IF(Y161="Cancelled","-",IF(COUNTIFS('Pickup Slots'!$A$6:$A$205,V161,'Pickup Slots'!$B$6:$B$205,W161)=0,"Slot not set up",IF(COUNTIFS($V$5:$V$304,V161,$W$5:$W$304,W161,$Y$5:$Y$304,"&lt;&gt;Cancelled")&gt;SUMIFS('Pickup Slots'!$C$6:$C$205,'Pickup Slots'!$A$6:$A$205,V161,'Pickup Slots'!$B$6:$B$205,W161),"DOUBLE-BOOKED","OK"))))</f>
        <v/>
      </c>
      <c r="Y161" s="14"/>
      <c r="Z161" s="16"/>
    </row>
    <row r="162" customFormat="false" ht="15" hidden="false" customHeight="false" outlineLevel="0" collapsed="false">
      <c r="A162" s="14"/>
      <c r="B162" s="15"/>
      <c r="C162" s="16"/>
      <c r="D162" s="17"/>
      <c r="E162" s="14"/>
      <c r="F162" s="14"/>
      <c r="G162" s="18"/>
      <c r="H162" s="14"/>
      <c r="I162" s="18"/>
      <c r="J162" s="14"/>
      <c r="K162" s="18"/>
      <c r="L162" s="19" t="str">
        <f aca="false">IF(AND(F162="",H162="",J162=""),"",IFERROR(G162*VLOOKUP(F162,'Batch Capacity'!$A$6:$C$40,3,FALSE()),0)+IFERROR(I162*VLOOKUP(H162,'Batch Capacity'!$A$6:$C$40,3,FALSE()),0)+IFERROR(K162*VLOOKUP(J162,'Batch Capacity'!$A$6:$C$40,3,FALSE()),0))</f>
        <v/>
      </c>
      <c r="M162" s="20"/>
      <c r="N162" s="19" t="str">
        <f aca="false">IF(L162="","",L162+N(M162))</f>
        <v/>
      </c>
      <c r="O162" s="18"/>
      <c r="P162" s="20"/>
      <c r="Q162" s="14"/>
      <c r="R162" s="18"/>
      <c r="S162" s="18"/>
      <c r="T162" s="19" t="str">
        <f aca="false">IF(N162="","",IF(OR(S162="Y",Y162="Cancelled"),0,N162-IF(AND(O162="Y",R162="Y"),N(P162),0)))</f>
        <v/>
      </c>
      <c r="U162" s="18"/>
      <c r="V162" s="15"/>
      <c r="W162" s="14"/>
      <c r="X162" s="21" t="str">
        <f aca="false">IF(OR(V162="",W162=""),"",IF(Y162="Cancelled","-",IF(COUNTIFS('Pickup Slots'!$A$6:$A$205,V162,'Pickup Slots'!$B$6:$B$205,W162)=0,"Slot not set up",IF(COUNTIFS($V$5:$V$304,V162,$W$5:$W$304,W162,$Y$5:$Y$304,"&lt;&gt;Cancelled")&gt;SUMIFS('Pickup Slots'!$C$6:$C$205,'Pickup Slots'!$A$6:$A$205,V162,'Pickup Slots'!$B$6:$B$205,W162),"DOUBLE-BOOKED","OK"))))</f>
        <v/>
      </c>
      <c r="Y162" s="14"/>
      <c r="Z162" s="16"/>
    </row>
    <row r="163" customFormat="false" ht="15" hidden="false" customHeight="false" outlineLevel="0" collapsed="false">
      <c r="A163" s="14"/>
      <c r="B163" s="15"/>
      <c r="C163" s="16"/>
      <c r="D163" s="17"/>
      <c r="E163" s="14"/>
      <c r="F163" s="14"/>
      <c r="G163" s="18"/>
      <c r="H163" s="14"/>
      <c r="I163" s="18"/>
      <c r="J163" s="14"/>
      <c r="K163" s="18"/>
      <c r="L163" s="19" t="str">
        <f aca="false">IF(AND(F163="",H163="",J163=""),"",IFERROR(G163*VLOOKUP(F163,'Batch Capacity'!$A$6:$C$40,3,FALSE()),0)+IFERROR(I163*VLOOKUP(H163,'Batch Capacity'!$A$6:$C$40,3,FALSE()),0)+IFERROR(K163*VLOOKUP(J163,'Batch Capacity'!$A$6:$C$40,3,FALSE()),0))</f>
        <v/>
      </c>
      <c r="M163" s="20"/>
      <c r="N163" s="19" t="str">
        <f aca="false">IF(L163="","",L163+N(M163))</f>
        <v/>
      </c>
      <c r="O163" s="18"/>
      <c r="P163" s="20"/>
      <c r="Q163" s="14"/>
      <c r="R163" s="18"/>
      <c r="S163" s="18"/>
      <c r="T163" s="19" t="str">
        <f aca="false">IF(N163="","",IF(OR(S163="Y",Y163="Cancelled"),0,N163-IF(AND(O163="Y",R163="Y"),N(P163),0)))</f>
        <v/>
      </c>
      <c r="U163" s="18"/>
      <c r="V163" s="15"/>
      <c r="W163" s="14"/>
      <c r="X163" s="21" t="str">
        <f aca="false">IF(OR(V163="",W163=""),"",IF(Y163="Cancelled","-",IF(COUNTIFS('Pickup Slots'!$A$6:$A$205,V163,'Pickup Slots'!$B$6:$B$205,W163)=0,"Slot not set up",IF(COUNTIFS($V$5:$V$304,V163,$W$5:$W$304,W163,$Y$5:$Y$304,"&lt;&gt;Cancelled")&gt;SUMIFS('Pickup Slots'!$C$6:$C$205,'Pickup Slots'!$A$6:$A$205,V163,'Pickup Slots'!$B$6:$B$205,W163),"DOUBLE-BOOKED","OK"))))</f>
        <v/>
      </c>
      <c r="Y163" s="14"/>
      <c r="Z163" s="16"/>
    </row>
    <row r="164" customFormat="false" ht="15" hidden="false" customHeight="false" outlineLevel="0" collapsed="false">
      <c r="A164" s="14"/>
      <c r="B164" s="15"/>
      <c r="C164" s="16"/>
      <c r="D164" s="17"/>
      <c r="E164" s="14"/>
      <c r="F164" s="14"/>
      <c r="G164" s="18"/>
      <c r="H164" s="14"/>
      <c r="I164" s="18"/>
      <c r="J164" s="14"/>
      <c r="K164" s="18"/>
      <c r="L164" s="19" t="str">
        <f aca="false">IF(AND(F164="",H164="",J164=""),"",IFERROR(G164*VLOOKUP(F164,'Batch Capacity'!$A$6:$C$40,3,FALSE()),0)+IFERROR(I164*VLOOKUP(H164,'Batch Capacity'!$A$6:$C$40,3,FALSE()),0)+IFERROR(K164*VLOOKUP(J164,'Batch Capacity'!$A$6:$C$40,3,FALSE()),0))</f>
        <v/>
      </c>
      <c r="M164" s="20"/>
      <c r="N164" s="19" t="str">
        <f aca="false">IF(L164="","",L164+N(M164))</f>
        <v/>
      </c>
      <c r="O164" s="18"/>
      <c r="P164" s="20"/>
      <c r="Q164" s="14"/>
      <c r="R164" s="18"/>
      <c r="S164" s="18"/>
      <c r="T164" s="19" t="str">
        <f aca="false">IF(N164="","",IF(OR(S164="Y",Y164="Cancelled"),0,N164-IF(AND(O164="Y",R164="Y"),N(P164),0)))</f>
        <v/>
      </c>
      <c r="U164" s="18"/>
      <c r="V164" s="15"/>
      <c r="W164" s="14"/>
      <c r="X164" s="21" t="str">
        <f aca="false">IF(OR(V164="",W164=""),"",IF(Y164="Cancelled","-",IF(COUNTIFS('Pickup Slots'!$A$6:$A$205,V164,'Pickup Slots'!$B$6:$B$205,W164)=0,"Slot not set up",IF(COUNTIFS($V$5:$V$304,V164,$W$5:$W$304,W164,$Y$5:$Y$304,"&lt;&gt;Cancelled")&gt;SUMIFS('Pickup Slots'!$C$6:$C$205,'Pickup Slots'!$A$6:$A$205,V164,'Pickup Slots'!$B$6:$B$205,W164),"DOUBLE-BOOKED","OK"))))</f>
        <v/>
      </c>
      <c r="Y164" s="14"/>
      <c r="Z164" s="16"/>
    </row>
    <row r="165" customFormat="false" ht="15" hidden="false" customHeight="false" outlineLevel="0" collapsed="false">
      <c r="A165" s="14"/>
      <c r="B165" s="15"/>
      <c r="C165" s="16"/>
      <c r="D165" s="17"/>
      <c r="E165" s="14"/>
      <c r="F165" s="14"/>
      <c r="G165" s="18"/>
      <c r="H165" s="14"/>
      <c r="I165" s="18"/>
      <c r="J165" s="14"/>
      <c r="K165" s="18"/>
      <c r="L165" s="19" t="str">
        <f aca="false">IF(AND(F165="",H165="",J165=""),"",IFERROR(G165*VLOOKUP(F165,'Batch Capacity'!$A$6:$C$40,3,FALSE()),0)+IFERROR(I165*VLOOKUP(H165,'Batch Capacity'!$A$6:$C$40,3,FALSE()),0)+IFERROR(K165*VLOOKUP(J165,'Batch Capacity'!$A$6:$C$40,3,FALSE()),0))</f>
        <v/>
      </c>
      <c r="M165" s="20"/>
      <c r="N165" s="19" t="str">
        <f aca="false">IF(L165="","",L165+N(M165))</f>
        <v/>
      </c>
      <c r="O165" s="18"/>
      <c r="P165" s="20"/>
      <c r="Q165" s="14"/>
      <c r="R165" s="18"/>
      <c r="S165" s="18"/>
      <c r="T165" s="19" t="str">
        <f aca="false">IF(N165="","",IF(OR(S165="Y",Y165="Cancelled"),0,N165-IF(AND(O165="Y",R165="Y"),N(P165),0)))</f>
        <v/>
      </c>
      <c r="U165" s="18"/>
      <c r="V165" s="15"/>
      <c r="W165" s="14"/>
      <c r="X165" s="21" t="str">
        <f aca="false">IF(OR(V165="",W165=""),"",IF(Y165="Cancelled","-",IF(COUNTIFS('Pickup Slots'!$A$6:$A$205,V165,'Pickup Slots'!$B$6:$B$205,W165)=0,"Slot not set up",IF(COUNTIFS($V$5:$V$304,V165,$W$5:$W$304,W165,$Y$5:$Y$304,"&lt;&gt;Cancelled")&gt;SUMIFS('Pickup Slots'!$C$6:$C$205,'Pickup Slots'!$A$6:$A$205,V165,'Pickup Slots'!$B$6:$B$205,W165),"DOUBLE-BOOKED","OK"))))</f>
        <v/>
      </c>
      <c r="Y165" s="14"/>
      <c r="Z165" s="16"/>
    </row>
    <row r="166" customFormat="false" ht="15" hidden="false" customHeight="false" outlineLevel="0" collapsed="false">
      <c r="A166" s="14"/>
      <c r="B166" s="15"/>
      <c r="C166" s="16"/>
      <c r="D166" s="17"/>
      <c r="E166" s="14"/>
      <c r="F166" s="14"/>
      <c r="G166" s="18"/>
      <c r="H166" s="14"/>
      <c r="I166" s="18"/>
      <c r="J166" s="14"/>
      <c r="K166" s="18"/>
      <c r="L166" s="19" t="str">
        <f aca="false">IF(AND(F166="",H166="",J166=""),"",IFERROR(G166*VLOOKUP(F166,'Batch Capacity'!$A$6:$C$40,3,FALSE()),0)+IFERROR(I166*VLOOKUP(H166,'Batch Capacity'!$A$6:$C$40,3,FALSE()),0)+IFERROR(K166*VLOOKUP(J166,'Batch Capacity'!$A$6:$C$40,3,FALSE()),0))</f>
        <v/>
      </c>
      <c r="M166" s="20"/>
      <c r="N166" s="19" t="str">
        <f aca="false">IF(L166="","",L166+N(M166))</f>
        <v/>
      </c>
      <c r="O166" s="18"/>
      <c r="P166" s="20"/>
      <c r="Q166" s="14"/>
      <c r="R166" s="18"/>
      <c r="S166" s="18"/>
      <c r="T166" s="19" t="str">
        <f aca="false">IF(N166="","",IF(OR(S166="Y",Y166="Cancelled"),0,N166-IF(AND(O166="Y",R166="Y"),N(P166),0)))</f>
        <v/>
      </c>
      <c r="U166" s="18"/>
      <c r="V166" s="15"/>
      <c r="W166" s="14"/>
      <c r="X166" s="21" t="str">
        <f aca="false">IF(OR(V166="",W166=""),"",IF(Y166="Cancelled","-",IF(COUNTIFS('Pickup Slots'!$A$6:$A$205,V166,'Pickup Slots'!$B$6:$B$205,W166)=0,"Slot not set up",IF(COUNTIFS($V$5:$V$304,V166,$W$5:$W$304,W166,$Y$5:$Y$304,"&lt;&gt;Cancelled")&gt;SUMIFS('Pickup Slots'!$C$6:$C$205,'Pickup Slots'!$A$6:$A$205,V166,'Pickup Slots'!$B$6:$B$205,W166),"DOUBLE-BOOKED","OK"))))</f>
        <v/>
      </c>
      <c r="Y166" s="14"/>
      <c r="Z166" s="16"/>
    </row>
    <row r="167" customFormat="false" ht="15" hidden="false" customHeight="false" outlineLevel="0" collapsed="false">
      <c r="A167" s="14"/>
      <c r="B167" s="15"/>
      <c r="C167" s="16"/>
      <c r="D167" s="17"/>
      <c r="E167" s="14"/>
      <c r="F167" s="14"/>
      <c r="G167" s="18"/>
      <c r="H167" s="14"/>
      <c r="I167" s="18"/>
      <c r="J167" s="14"/>
      <c r="K167" s="18"/>
      <c r="L167" s="19" t="str">
        <f aca="false">IF(AND(F167="",H167="",J167=""),"",IFERROR(G167*VLOOKUP(F167,'Batch Capacity'!$A$6:$C$40,3,FALSE()),0)+IFERROR(I167*VLOOKUP(H167,'Batch Capacity'!$A$6:$C$40,3,FALSE()),0)+IFERROR(K167*VLOOKUP(J167,'Batch Capacity'!$A$6:$C$40,3,FALSE()),0))</f>
        <v/>
      </c>
      <c r="M167" s="20"/>
      <c r="N167" s="19" t="str">
        <f aca="false">IF(L167="","",L167+N(M167))</f>
        <v/>
      </c>
      <c r="O167" s="18"/>
      <c r="P167" s="20"/>
      <c r="Q167" s="14"/>
      <c r="R167" s="18"/>
      <c r="S167" s="18"/>
      <c r="T167" s="19" t="str">
        <f aca="false">IF(N167="","",IF(OR(S167="Y",Y167="Cancelled"),0,N167-IF(AND(O167="Y",R167="Y"),N(P167),0)))</f>
        <v/>
      </c>
      <c r="U167" s="18"/>
      <c r="V167" s="15"/>
      <c r="W167" s="14"/>
      <c r="X167" s="21" t="str">
        <f aca="false">IF(OR(V167="",W167=""),"",IF(Y167="Cancelled","-",IF(COUNTIFS('Pickup Slots'!$A$6:$A$205,V167,'Pickup Slots'!$B$6:$B$205,W167)=0,"Slot not set up",IF(COUNTIFS($V$5:$V$304,V167,$W$5:$W$304,W167,$Y$5:$Y$304,"&lt;&gt;Cancelled")&gt;SUMIFS('Pickup Slots'!$C$6:$C$205,'Pickup Slots'!$A$6:$A$205,V167,'Pickup Slots'!$B$6:$B$205,W167),"DOUBLE-BOOKED","OK"))))</f>
        <v/>
      </c>
      <c r="Y167" s="14"/>
      <c r="Z167" s="16"/>
    </row>
    <row r="168" customFormat="false" ht="15" hidden="false" customHeight="false" outlineLevel="0" collapsed="false">
      <c r="A168" s="14"/>
      <c r="B168" s="15"/>
      <c r="C168" s="16"/>
      <c r="D168" s="17"/>
      <c r="E168" s="14"/>
      <c r="F168" s="14"/>
      <c r="G168" s="18"/>
      <c r="H168" s="14"/>
      <c r="I168" s="18"/>
      <c r="J168" s="14"/>
      <c r="K168" s="18"/>
      <c r="L168" s="19" t="str">
        <f aca="false">IF(AND(F168="",H168="",J168=""),"",IFERROR(G168*VLOOKUP(F168,'Batch Capacity'!$A$6:$C$40,3,FALSE()),0)+IFERROR(I168*VLOOKUP(H168,'Batch Capacity'!$A$6:$C$40,3,FALSE()),0)+IFERROR(K168*VLOOKUP(J168,'Batch Capacity'!$A$6:$C$40,3,FALSE()),0))</f>
        <v/>
      </c>
      <c r="M168" s="20"/>
      <c r="N168" s="19" t="str">
        <f aca="false">IF(L168="","",L168+N(M168))</f>
        <v/>
      </c>
      <c r="O168" s="18"/>
      <c r="P168" s="20"/>
      <c r="Q168" s="14"/>
      <c r="R168" s="18"/>
      <c r="S168" s="18"/>
      <c r="T168" s="19" t="str">
        <f aca="false">IF(N168="","",IF(OR(S168="Y",Y168="Cancelled"),0,N168-IF(AND(O168="Y",R168="Y"),N(P168),0)))</f>
        <v/>
      </c>
      <c r="U168" s="18"/>
      <c r="V168" s="15"/>
      <c r="W168" s="14"/>
      <c r="X168" s="21" t="str">
        <f aca="false">IF(OR(V168="",W168=""),"",IF(Y168="Cancelled","-",IF(COUNTIFS('Pickup Slots'!$A$6:$A$205,V168,'Pickup Slots'!$B$6:$B$205,W168)=0,"Slot not set up",IF(COUNTIFS($V$5:$V$304,V168,$W$5:$W$304,W168,$Y$5:$Y$304,"&lt;&gt;Cancelled")&gt;SUMIFS('Pickup Slots'!$C$6:$C$205,'Pickup Slots'!$A$6:$A$205,V168,'Pickup Slots'!$B$6:$B$205,W168),"DOUBLE-BOOKED","OK"))))</f>
        <v/>
      </c>
      <c r="Y168" s="14"/>
      <c r="Z168" s="16"/>
    </row>
    <row r="169" customFormat="false" ht="15" hidden="false" customHeight="false" outlineLevel="0" collapsed="false">
      <c r="A169" s="14"/>
      <c r="B169" s="15"/>
      <c r="C169" s="16"/>
      <c r="D169" s="17"/>
      <c r="E169" s="14"/>
      <c r="F169" s="14"/>
      <c r="G169" s="18"/>
      <c r="H169" s="14"/>
      <c r="I169" s="18"/>
      <c r="J169" s="14"/>
      <c r="K169" s="18"/>
      <c r="L169" s="19" t="str">
        <f aca="false">IF(AND(F169="",H169="",J169=""),"",IFERROR(G169*VLOOKUP(F169,'Batch Capacity'!$A$6:$C$40,3,FALSE()),0)+IFERROR(I169*VLOOKUP(H169,'Batch Capacity'!$A$6:$C$40,3,FALSE()),0)+IFERROR(K169*VLOOKUP(J169,'Batch Capacity'!$A$6:$C$40,3,FALSE()),0))</f>
        <v/>
      </c>
      <c r="M169" s="20"/>
      <c r="N169" s="19" t="str">
        <f aca="false">IF(L169="","",L169+N(M169))</f>
        <v/>
      </c>
      <c r="O169" s="18"/>
      <c r="P169" s="20"/>
      <c r="Q169" s="14"/>
      <c r="R169" s="18"/>
      <c r="S169" s="18"/>
      <c r="T169" s="19" t="str">
        <f aca="false">IF(N169="","",IF(OR(S169="Y",Y169="Cancelled"),0,N169-IF(AND(O169="Y",R169="Y"),N(P169),0)))</f>
        <v/>
      </c>
      <c r="U169" s="18"/>
      <c r="V169" s="15"/>
      <c r="W169" s="14"/>
      <c r="X169" s="21" t="str">
        <f aca="false">IF(OR(V169="",W169=""),"",IF(Y169="Cancelled","-",IF(COUNTIFS('Pickup Slots'!$A$6:$A$205,V169,'Pickup Slots'!$B$6:$B$205,W169)=0,"Slot not set up",IF(COUNTIFS($V$5:$V$304,V169,$W$5:$W$304,W169,$Y$5:$Y$304,"&lt;&gt;Cancelled")&gt;SUMIFS('Pickup Slots'!$C$6:$C$205,'Pickup Slots'!$A$6:$A$205,V169,'Pickup Slots'!$B$6:$B$205,W169),"DOUBLE-BOOKED","OK"))))</f>
        <v/>
      </c>
      <c r="Y169" s="14"/>
      <c r="Z169" s="16"/>
    </row>
    <row r="170" customFormat="false" ht="15" hidden="false" customHeight="false" outlineLevel="0" collapsed="false">
      <c r="A170" s="14"/>
      <c r="B170" s="15"/>
      <c r="C170" s="16"/>
      <c r="D170" s="17"/>
      <c r="E170" s="14"/>
      <c r="F170" s="14"/>
      <c r="G170" s="18"/>
      <c r="H170" s="14"/>
      <c r="I170" s="18"/>
      <c r="J170" s="14"/>
      <c r="K170" s="18"/>
      <c r="L170" s="19" t="str">
        <f aca="false">IF(AND(F170="",H170="",J170=""),"",IFERROR(G170*VLOOKUP(F170,'Batch Capacity'!$A$6:$C$40,3,FALSE()),0)+IFERROR(I170*VLOOKUP(H170,'Batch Capacity'!$A$6:$C$40,3,FALSE()),0)+IFERROR(K170*VLOOKUP(J170,'Batch Capacity'!$A$6:$C$40,3,FALSE()),0))</f>
        <v/>
      </c>
      <c r="M170" s="20"/>
      <c r="N170" s="19" t="str">
        <f aca="false">IF(L170="","",L170+N(M170))</f>
        <v/>
      </c>
      <c r="O170" s="18"/>
      <c r="P170" s="20"/>
      <c r="Q170" s="14"/>
      <c r="R170" s="18"/>
      <c r="S170" s="18"/>
      <c r="T170" s="19" t="str">
        <f aca="false">IF(N170="","",IF(OR(S170="Y",Y170="Cancelled"),0,N170-IF(AND(O170="Y",R170="Y"),N(P170),0)))</f>
        <v/>
      </c>
      <c r="U170" s="18"/>
      <c r="V170" s="15"/>
      <c r="W170" s="14"/>
      <c r="X170" s="21" t="str">
        <f aca="false">IF(OR(V170="",W170=""),"",IF(Y170="Cancelled","-",IF(COUNTIFS('Pickup Slots'!$A$6:$A$205,V170,'Pickup Slots'!$B$6:$B$205,W170)=0,"Slot not set up",IF(COUNTIFS($V$5:$V$304,V170,$W$5:$W$304,W170,$Y$5:$Y$304,"&lt;&gt;Cancelled")&gt;SUMIFS('Pickup Slots'!$C$6:$C$205,'Pickup Slots'!$A$6:$A$205,V170,'Pickup Slots'!$B$6:$B$205,W170),"DOUBLE-BOOKED","OK"))))</f>
        <v/>
      </c>
      <c r="Y170" s="14"/>
      <c r="Z170" s="16"/>
    </row>
    <row r="171" customFormat="false" ht="15" hidden="false" customHeight="false" outlineLevel="0" collapsed="false">
      <c r="A171" s="14"/>
      <c r="B171" s="15"/>
      <c r="C171" s="16"/>
      <c r="D171" s="17"/>
      <c r="E171" s="14"/>
      <c r="F171" s="14"/>
      <c r="G171" s="18"/>
      <c r="H171" s="14"/>
      <c r="I171" s="18"/>
      <c r="J171" s="14"/>
      <c r="K171" s="18"/>
      <c r="L171" s="19" t="str">
        <f aca="false">IF(AND(F171="",H171="",J171=""),"",IFERROR(G171*VLOOKUP(F171,'Batch Capacity'!$A$6:$C$40,3,FALSE()),0)+IFERROR(I171*VLOOKUP(H171,'Batch Capacity'!$A$6:$C$40,3,FALSE()),0)+IFERROR(K171*VLOOKUP(J171,'Batch Capacity'!$A$6:$C$40,3,FALSE()),0))</f>
        <v/>
      </c>
      <c r="M171" s="20"/>
      <c r="N171" s="19" t="str">
        <f aca="false">IF(L171="","",L171+N(M171))</f>
        <v/>
      </c>
      <c r="O171" s="18"/>
      <c r="P171" s="20"/>
      <c r="Q171" s="14"/>
      <c r="R171" s="18"/>
      <c r="S171" s="18"/>
      <c r="T171" s="19" t="str">
        <f aca="false">IF(N171="","",IF(OR(S171="Y",Y171="Cancelled"),0,N171-IF(AND(O171="Y",R171="Y"),N(P171),0)))</f>
        <v/>
      </c>
      <c r="U171" s="18"/>
      <c r="V171" s="15"/>
      <c r="W171" s="14"/>
      <c r="X171" s="21" t="str">
        <f aca="false">IF(OR(V171="",W171=""),"",IF(Y171="Cancelled","-",IF(COUNTIFS('Pickup Slots'!$A$6:$A$205,V171,'Pickup Slots'!$B$6:$B$205,W171)=0,"Slot not set up",IF(COUNTIFS($V$5:$V$304,V171,$W$5:$W$304,W171,$Y$5:$Y$304,"&lt;&gt;Cancelled")&gt;SUMIFS('Pickup Slots'!$C$6:$C$205,'Pickup Slots'!$A$6:$A$205,V171,'Pickup Slots'!$B$6:$B$205,W171),"DOUBLE-BOOKED","OK"))))</f>
        <v/>
      </c>
      <c r="Y171" s="14"/>
      <c r="Z171" s="16"/>
    </row>
    <row r="172" customFormat="false" ht="15" hidden="false" customHeight="false" outlineLevel="0" collapsed="false">
      <c r="A172" s="14"/>
      <c r="B172" s="15"/>
      <c r="C172" s="16"/>
      <c r="D172" s="17"/>
      <c r="E172" s="14"/>
      <c r="F172" s="14"/>
      <c r="G172" s="18"/>
      <c r="H172" s="14"/>
      <c r="I172" s="18"/>
      <c r="J172" s="14"/>
      <c r="K172" s="18"/>
      <c r="L172" s="19" t="str">
        <f aca="false">IF(AND(F172="",H172="",J172=""),"",IFERROR(G172*VLOOKUP(F172,'Batch Capacity'!$A$6:$C$40,3,FALSE()),0)+IFERROR(I172*VLOOKUP(H172,'Batch Capacity'!$A$6:$C$40,3,FALSE()),0)+IFERROR(K172*VLOOKUP(J172,'Batch Capacity'!$A$6:$C$40,3,FALSE()),0))</f>
        <v/>
      </c>
      <c r="M172" s="20"/>
      <c r="N172" s="19" t="str">
        <f aca="false">IF(L172="","",L172+N(M172))</f>
        <v/>
      </c>
      <c r="O172" s="18"/>
      <c r="P172" s="20"/>
      <c r="Q172" s="14"/>
      <c r="R172" s="18"/>
      <c r="S172" s="18"/>
      <c r="T172" s="19" t="str">
        <f aca="false">IF(N172="","",IF(OR(S172="Y",Y172="Cancelled"),0,N172-IF(AND(O172="Y",R172="Y"),N(P172),0)))</f>
        <v/>
      </c>
      <c r="U172" s="18"/>
      <c r="V172" s="15"/>
      <c r="W172" s="14"/>
      <c r="X172" s="21" t="str">
        <f aca="false">IF(OR(V172="",W172=""),"",IF(Y172="Cancelled","-",IF(COUNTIFS('Pickup Slots'!$A$6:$A$205,V172,'Pickup Slots'!$B$6:$B$205,W172)=0,"Slot not set up",IF(COUNTIFS($V$5:$V$304,V172,$W$5:$W$304,W172,$Y$5:$Y$304,"&lt;&gt;Cancelled")&gt;SUMIFS('Pickup Slots'!$C$6:$C$205,'Pickup Slots'!$A$6:$A$205,V172,'Pickup Slots'!$B$6:$B$205,W172),"DOUBLE-BOOKED","OK"))))</f>
        <v/>
      </c>
      <c r="Y172" s="14"/>
      <c r="Z172" s="16"/>
    </row>
    <row r="173" customFormat="false" ht="15" hidden="false" customHeight="false" outlineLevel="0" collapsed="false">
      <c r="A173" s="14"/>
      <c r="B173" s="15"/>
      <c r="C173" s="16"/>
      <c r="D173" s="17"/>
      <c r="E173" s="14"/>
      <c r="F173" s="14"/>
      <c r="G173" s="18"/>
      <c r="H173" s="14"/>
      <c r="I173" s="18"/>
      <c r="J173" s="14"/>
      <c r="K173" s="18"/>
      <c r="L173" s="19" t="str">
        <f aca="false">IF(AND(F173="",H173="",J173=""),"",IFERROR(G173*VLOOKUP(F173,'Batch Capacity'!$A$6:$C$40,3,FALSE()),0)+IFERROR(I173*VLOOKUP(H173,'Batch Capacity'!$A$6:$C$40,3,FALSE()),0)+IFERROR(K173*VLOOKUP(J173,'Batch Capacity'!$A$6:$C$40,3,FALSE()),0))</f>
        <v/>
      </c>
      <c r="M173" s="20"/>
      <c r="N173" s="19" t="str">
        <f aca="false">IF(L173="","",L173+N(M173))</f>
        <v/>
      </c>
      <c r="O173" s="18"/>
      <c r="P173" s="20"/>
      <c r="Q173" s="14"/>
      <c r="R173" s="18"/>
      <c r="S173" s="18"/>
      <c r="T173" s="19" t="str">
        <f aca="false">IF(N173="","",IF(OR(S173="Y",Y173="Cancelled"),0,N173-IF(AND(O173="Y",R173="Y"),N(P173),0)))</f>
        <v/>
      </c>
      <c r="U173" s="18"/>
      <c r="V173" s="15"/>
      <c r="W173" s="14"/>
      <c r="X173" s="21" t="str">
        <f aca="false">IF(OR(V173="",W173=""),"",IF(Y173="Cancelled","-",IF(COUNTIFS('Pickup Slots'!$A$6:$A$205,V173,'Pickup Slots'!$B$6:$B$205,W173)=0,"Slot not set up",IF(COUNTIFS($V$5:$V$304,V173,$W$5:$W$304,W173,$Y$5:$Y$304,"&lt;&gt;Cancelled")&gt;SUMIFS('Pickup Slots'!$C$6:$C$205,'Pickup Slots'!$A$6:$A$205,V173,'Pickup Slots'!$B$6:$B$205,W173),"DOUBLE-BOOKED","OK"))))</f>
        <v/>
      </c>
      <c r="Y173" s="14"/>
      <c r="Z173" s="16"/>
    </row>
    <row r="174" customFormat="false" ht="15" hidden="false" customHeight="false" outlineLevel="0" collapsed="false">
      <c r="A174" s="14"/>
      <c r="B174" s="15"/>
      <c r="C174" s="16"/>
      <c r="D174" s="17"/>
      <c r="E174" s="14"/>
      <c r="F174" s="14"/>
      <c r="G174" s="18"/>
      <c r="H174" s="14"/>
      <c r="I174" s="18"/>
      <c r="J174" s="14"/>
      <c r="K174" s="18"/>
      <c r="L174" s="19" t="str">
        <f aca="false">IF(AND(F174="",H174="",J174=""),"",IFERROR(G174*VLOOKUP(F174,'Batch Capacity'!$A$6:$C$40,3,FALSE()),0)+IFERROR(I174*VLOOKUP(H174,'Batch Capacity'!$A$6:$C$40,3,FALSE()),0)+IFERROR(K174*VLOOKUP(J174,'Batch Capacity'!$A$6:$C$40,3,FALSE()),0))</f>
        <v/>
      </c>
      <c r="M174" s="20"/>
      <c r="N174" s="19" t="str">
        <f aca="false">IF(L174="","",L174+N(M174))</f>
        <v/>
      </c>
      <c r="O174" s="18"/>
      <c r="P174" s="20"/>
      <c r="Q174" s="14"/>
      <c r="R174" s="18"/>
      <c r="S174" s="18"/>
      <c r="T174" s="19" t="str">
        <f aca="false">IF(N174="","",IF(OR(S174="Y",Y174="Cancelled"),0,N174-IF(AND(O174="Y",R174="Y"),N(P174),0)))</f>
        <v/>
      </c>
      <c r="U174" s="18"/>
      <c r="V174" s="15"/>
      <c r="W174" s="14"/>
      <c r="X174" s="21" t="str">
        <f aca="false">IF(OR(V174="",W174=""),"",IF(Y174="Cancelled","-",IF(COUNTIFS('Pickup Slots'!$A$6:$A$205,V174,'Pickup Slots'!$B$6:$B$205,W174)=0,"Slot not set up",IF(COUNTIFS($V$5:$V$304,V174,$W$5:$W$304,W174,$Y$5:$Y$304,"&lt;&gt;Cancelled")&gt;SUMIFS('Pickup Slots'!$C$6:$C$205,'Pickup Slots'!$A$6:$A$205,V174,'Pickup Slots'!$B$6:$B$205,W174),"DOUBLE-BOOKED","OK"))))</f>
        <v/>
      </c>
      <c r="Y174" s="14"/>
      <c r="Z174" s="16"/>
    </row>
    <row r="175" customFormat="false" ht="15" hidden="false" customHeight="false" outlineLevel="0" collapsed="false">
      <c r="A175" s="14"/>
      <c r="B175" s="15"/>
      <c r="C175" s="16"/>
      <c r="D175" s="17"/>
      <c r="E175" s="14"/>
      <c r="F175" s="14"/>
      <c r="G175" s="18"/>
      <c r="H175" s="14"/>
      <c r="I175" s="18"/>
      <c r="J175" s="14"/>
      <c r="K175" s="18"/>
      <c r="L175" s="19" t="str">
        <f aca="false">IF(AND(F175="",H175="",J175=""),"",IFERROR(G175*VLOOKUP(F175,'Batch Capacity'!$A$6:$C$40,3,FALSE()),0)+IFERROR(I175*VLOOKUP(H175,'Batch Capacity'!$A$6:$C$40,3,FALSE()),0)+IFERROR(K175*VLOOKUP(J175,'Batch Capacity'!$A$6:$C$40,3,FALSE()),0))</f>
        <v/>
      </c>
      <c r="M175" s="20"/>
      <c r="N175" s="19" t="str">
        <f aca="false">IF(L175="","",L175+N(M175))</f>
        <v/>
      </c>
      <c r="O175" s="18"/>
      <c r="P175" s="20"/>
      <c r="Q175" s="14"/>
      <c r="R175" s="18"/>
      <c r="S175" s="18"/>
      <c r="T175" s="19" t="str">
        <f aca="false">IF(N175="","",IF(OR(S175="Y",Y175="Cancelled"),0,N175-IF(AND(O175="Y",R175="Y"),N(P175),0)))</f>
        <v/>
      </c>
      <c r="U175" s="18"/>
      <c r="V175" s="15"/>
      <c r="W175" s="14"/>
      <c r="X175" s="21" t="str">
        <f aca="false">IF(OR(V175="",W175=""),"",IF(Y175="Cancelled","-",IF(COUNTIFS('Pickup Slots'!$A$6:$A$205,V175,'Pickup Slots'!$B$6:$B$205,W175)=0,"Slot not set up",IF(COUNTIFS($V$5:$V$304,V175,$W$5:$W$304,W175,$Y$5:$Y$304,"&lt;&gt;Cancelled")&gt;SUMIFS('Pickup Slots'!$C$6:$C$205,'Pickup Slots'!$A$6:$A$205,V175,'Pickup Slots'!$B$6:$B$205,W175),"DOUBLE-BOOKED","OK"))))</f>
        <v/>
      </c>
      <c r="Y175" s="14"/>
      <c r="Z175" s="16"/>
    </row>
    <row r="176" customFormat="false" ht="15" hidden="false" customHeight="false" outlineLevel="0" collapsed="false">
      <c r="A176" s="14"/>
      <c r="B176" s="15"/>
      <c r="C176" s="16"/>
      <c r="D176" s="17"/>
      <c r="E176" s="14"/>
      <c r="F176" s="14"/>
      <c r="G176" s="18"/>
      <c r="H176" s="14"/>
      <c r="I176" s="18"/>
      <c r="J176" s="14"/>
      <c r="K176" s="18"/>
      <c r="L176" s="19" t="str">
        <f aca="false">IF(AND(F176="",H176="",J176=""),"",IFERROR(G176*VLOOKUP(F176,'Batch Capacity'!$A$6:$C$40,3,FALSE()),0)+IFERROR(I176*VLOOKUP(H176,'Batch Capacity'!$A$6:$C$40,3,FALSE()),0)+IFERROR(K176*VLOOKUP(J176,'Batch Capacity'!$A$6:$C$40,3,FALSE()),0))</f>
        <v/>
      </c>
      <c r="M176" s="20"/>
      <c r="N176" s="19" t="str">
        <f aca="false">IF(L176="","",L176+N(M176))</f>
        <v/>
      </c>
      <c r="O176" s="18"/>
      <c r="P176" s="20"/>
      <c r="Q176" s="14"/>
      <c r="R176" s="18"/>
      <c r="S176" s="18"/>
      <c r="T176" s="19" t="str">
        <f aca="false">IF(N176="","",IF(OR(S176="Y",Y176="Cancelled"),0,N176-IF(AND(O176="Y",R176="Y"),N(P176),0)))</f>
        <v/>
      </c>
      <c r="U176" s="18"/>
      <c r="V176" s="15"/>
      <c r="W176" s="14"/>
      <c r="X176" s="21" t="str">
        <f aca="false">IF(OR(V176="",W176=""),"",IF(Y176="Cancelled","-",IF(COUNTIFS('Pickup Slots'!$A$6:$A$205,V176,'Pickup Slots'!$B$6:$B$205,W176)=0,"Slot not set up",IF(COUNTIFS($V$5:$V$304,V176,$W$5:$W$304,W176,$Y$5:$Y$304,"&lt;&gt;Cancelled")&gt;SUMIFS('Pickup Slots'!$C$6:$C$205,'Pickup Slots'!$A$6:$A$205,V176,'Pickup Slots'!$B$6:$B$205,W176),"DOUBLE-BOOKED","OK"))))</f>
        <v/>
      </c>
      <c r="Y176" s="14"/>
      <c r="Z176" s="16"/>
    </row>
    <row r="177" customFormat="false" ht="15" hidden="false" customHeight="false" outlineLevel="0" collapsed="false">
      <c r="A177" s="14"/>
      <c r="B177" s="15"/>
      <c r="C177" s="16"/>
      <c r="D177" s="17"/>
      <c r="E177" s="14"/>
      <c r="F177" s="14"/>
      <c r="G177" s="18"/>
      <c r="H177" s="14"/>
      <c r="I177" s="18"/>
      <c r="J177" s="14"/>
      <c r="K177" s="18"/>
      <c r="L177" s="19" t="str">
        <f aca="false">IF(AND(F177="",H177="",J177=""),"",IFERROR(G177*VLOOKUP(F177,'Batch Capacity'!$A$6:$C$40,3,FALSE()),0)+IFERROR(I177*VLOOKUP(H177,'Batch Capacity'!$A$6:$C$40,3,FALSE()),0)+IFERROR(K177*VLOOKUP(J177,'Batch Capacity'!$A$6:$C$40,3,FALSE()),0))</f>
        <v/>
      </c>
      <c r="M177" s="20"/>
      <c r="N177" s="19" t="str">
        <f aca="false">IF(L177="","",L177+N(M177))</f>
        <v/>
      </c>
      <c r="O177" s="18"/>
      <c r="P177" s="20"/>
      <c r="Q177" s="14"/>
      <c r="R177" s="18"/>
      <c r="S177" s="18"/>
      <c r="T177" s="19" t="str">
        <f aca="false">IF(N177="","",IF(OR(S177="Y",Y177="Cancelled"),0,N177-IF(AND(O177="Y",R177="Y"),N(P177),0)))</f>
        <v/>
      </c>
      <c r="U177" s="18"/>
      <c r="V177" s="15"/>
      <c r="W177" s="14"/>
      <c r="X177" s="21" t="str">
        <f aca="false">IF(OR(V177="",W177=""),"",IF(Y177="Cancelled","-",IF(COUNTIFS('Pickup Slots'!$A$6:$A$205,V177,'Pickup Slots'!$B$6:$B$205,W177)=0,"Slot not set up",IF(COUNTIFS($V$5:$V$304,V177,$W$5:$W$304,W177,$Y$5:$Y$304,"&lt;&gt;Cancelled")&gt;SUMIFS('Pickup Slots'!$C$6:$C$205,'Pickup Slots'!$A$6:$A$205,V177,'Pickup Slots'!$B$6:$B$205,W177),"DOUBLE-BOOKED","OK"))))</f>
        <v/>
      </c>
      <c r="Y177" s="14"/>
      <c r="Z177" s="16"/>
    </row>
    <row r="178" customFormat="false" ht="15" hidden="false" customHeight="false" outlineLevel="0" collapsed="false">
      <c r="A178" s="14"/>
      <c r="B178" s="15"/>
      <c r="C178" s="16"/>
      <c r="D178" s="17"/>
      <c r="E178" s="14"/>
      <c r="F178" s="14"/>
      <c r="G178" s="18"/>
      <c r="H178" s="14"/>
      <c r="I178" s="18"/>
      <c r="J178" s="14"/>
      <c r="K178" s="18"/>
      <c r="L178" s="19" t="str">
        <f aca="false">IF(AND(F178="",H178="",J178=""),"",IFERROR(G178*VLOOKUP(F178,'Batch Capacity'!$A$6:$C$40,3,FALSE()),0)+IFERROR(I178*VLOOKUP(H178,'Batch Capacity'!$A$6:$C$40,3,FALSE()),0)+IFERROR(K178*VLOOKUP(J178,'Batch Capacity'!$A$6:$C$40,3,FALSE()),0))</f>
        <v/>
      </c>
      <c r="M178" s="20"/>
      <c r="N178" s="19" t="str">
        <f aca="false">IF(L178="","",L178+N(M178))</f>
        <v/>
      </c>
      <c r="O178" s="18"/>
      <c r="P178" s="20"/>
      <c r="Q178" s="14"/>
      <c r="R178" s="18"/>
      <c r="S178" s="18"/>
      <c r="T178" s="19" t="str">
        <f aca="false">IF(N178="","",IF(OR(S178="Y",Y178="Cancelled"),0,N178-IF(AND(O178="Y",R178="Y"),N(P178),0)))</f>
        <v/>
      </c>
      <c r="U178" s="18"/>
      <c r="V178" s="15"/>
      <c r="W178" s="14"/>
      <c r="X178" s="21" t="str">
        <f aca="false">IF(OR(V178="",W178=""),"",IF(Y178="Cancelled","-",IF(COUNTIFS('Pickup Slots'!$A$6:$A$205,V178,'Pickup Slots'!$B$6:$B$205,W178)=0,"Slot not set up",IF(COUNTIFS($V$5:$V$304,V178,$W$5:$W$304,W178,$Y$5:$Y$304,"&lt;&gt;Cancelled")&gt;SUMIFS('Pickup Slots'!$C$6:$C$205,'Pickup Slots'!$A$6:$A$205,V178,'Pickup Slots'!$B$6:$B$205,W178),"DOUBLE-BOOKED","OK"))))</f>
        <v/>
      </c>
      <c r="Y178" s="14"/>
      <c r="Z178" s="16"/>
    </row>
    <row r="179" customFormat="false" ht="15" hidden="false" customHeight="false" outlineLevel="0" collapsed="false">
      <c r="A179" s="14"/>
      <c r="B179" s="15"/>
      <c r="C179" s="16"/>
      <c r="D179" s="17"/>
      <c r="E179" s="14"/>
      <c r="F179" s="14"/>
      <c r="G179" s="18"/>
      <c r="H179" s="14"/>
      <c r="I179" s="18"/>
      <c r="J179" s="14"/>
      <c r="K179" s="18"/>
      <c r="L179" s="19" t="str">
        <f aca="false">IF(AND(F179="",H179="",J179=""),"",IFERROR(G179*VLOOKUP(F179,'Batch Capacity'!$A$6:$C$40,3,FALSE()),0)+IFERROR(I179*VLOOKUP(H179,'Batch Capacity'!$A$6:$C$40,3,FALSE()),0)+IFERROR(K179*VLOOKUP(J179,'Batch Capacity'!$A$6:$C$40,3,FALSE()),0))</f>
        <v/>
      </c>
      <c r="M179" s="20"/>
      <c r="N179" s="19" t="str">
        <f aca="false">IF(L179="","",L179+N(M179))</f>
        <v/>
      </c>
      <c r="O179" s="18"/>
      <c r="P179" s="20"/>
      <c r="Q179" s="14"/>
      <c r="R179" s="18"/>
      <c r="S179" s="18"/>
      <c r="T179" s="19" t="str">
        <f aca="false">IF(N179="","",IF(OR(S179="Y",Y179="Cancelled"),0,N179-IF(AND(O179="Y",R179="Y"),N(P179),0)))</f>
        <v/>
      </c>
      <c r="U179" s="18"/>
      <c r="V179" s="15"/>
      <c r="W179" s="14"/>
      <c r="X179" s="21" t="str">
        <f aca="false">IF(OR(V179="",W179=""),"",IF(Y179="Cancelled","-",IF(COUNTIFS('Pickup Slots'!$A$6:$A$205,V179,'Pickup Slots'!$B$6:$B$205,W179)=0,"Slot not set up",IF(COUNTIFS($V$5:$V$304,V179,$W$5:$W$304,W179,$Y$5:$Y$304,"&lt;&gt;Cancelled")&gt;SUMIFS('Pickup Slots'!$C$6:$C$205,'Pickup Slots'!$A$6:$A$205,V179,'Pickup Slots'!$B$6:$B$205,W179),"DOUBLE-BOOKED","OK"))))</f>
        <v/>
      </c>
      <c r="Y179" s="14"/>
      <c r="Z179" s="16"/>
    </row>
    <row r="180" customFormat="false" ht="15" hidden="false" customHeight="false" outlineLevel="0" collapsed="false">
      <c r="A180" s="14"/>
      <c r="B180" s="15"/>
      <c r="C180" s="16"/>
      <c r="D180" s="17"/>
      <c r="E180" s="14"/>
      <c r="F180" s="14"/>
      <c r="G180" s="18"/>
      <c r="H180" s="14"/>
      <c r="I180" s="18"/>
      <c r="J180" s="14"/>
      <c r="K180" s="18"/>
      <c r="L180" s="19" t="str">
        <f aca="false">IF(AND(F180="",H180="",J180=""),"",IFERROR(G180*VLOOKUP(F180,'Batch Capacity'!$A$6:$C$40,3,FALSE()),0)+IFERROR(I180*VLOOKUP(H180,'Batch Capacity'!$A$6:$C$40,3,FALSE()),0)+IFERROR(K180*VLOOKUP(J180,'Batch Capacity'!$A$6:$C$40,3,FALSE()),0))</f>
        <v/>
      </c>
      <c r="M180" s="20"/>
      <c r="N180" s="19" t="str">
        <f aca="false">IF(L180="","",L180+N(M180))</f>
        <v/>
      </c>
      <c r="O180" s="18"/>
      <c r="P180" s="20"/>
      <c r="Q180" s="14"/>
      <c r="R180" s="18"/>
      <c r="S180" s="18"/>
      <c r="T180" s="19" t="str">
        <f aca="false">IF(N180="","",IF(OR(S180="Y",Y180="Cancelled"),0,N180-IF(AND(O180="Y",R180="Y"),N(P180),0)))</f>
        <v/>
      </c>
      <c r="U180" s="18"/>
      <c r="V180" s="15"/>
      <c r="W180" s="14"/>
      <c r="X180" s="21" t="str">
        <f aca="false">IF(OR(V180="",W180=""),"",IF(Y180="Cancelled","-",IF(COUNTIFS('Pickup Slots'!$A$6:$A$205,V180,'Pickup Slots'!$B$6:$B$205,W180)=0,"Slot not set up",IF(COUNTIFS($V$5:$V$304,V180,$W$5:$W$304,W180,$Y$5:$Y$304,"&lt;&gt;Cancelled")&gt;SUMIFS('Pickup Slots'!$C$6:$C$205,'Pickup Slots'!$A$6:$A$205,V180,'Pickup Slots'!$B$6:$B$205,W180),"DOUBLE-BOOKED","OK"))))</f>
        <v/>
      </c>
      <c r="Y180" s="14"/>
      <c r="Z180" s="16"/>
    </row>
    <row r="181" customFormat="false" ht="15" hidden="false" customHeight="false" outlineLevel="0" collapsed="false">
      <c r="A181" s="14"/>
      <c r="B181" s="15"/>
      <c r="C181" s="16"/>
      <c r="D181" s="17"/>
      <c r="E181" s="14"/>
      <c r="F181" s="14"/>
      <c r="G181" s="18"/>
      <c r="H181" s="14"/>
      <c r="I181" s="18"/>
      <c r="J181" s="14"/>
      <c r="K181" s="18"/>
      <c r="L181" s="19" t="str">
        <f aca="false">IF(AND(F181="",H181="",J181=""),"",IFERROR(G181*VLOOKUP(F181,'Batch Capacity'!$A$6:$C$40,3,FALSE()),0)+IFERROR(I181*VLOOKUP(H181,'Batch Capacity'!$A$6:$C$40,3,FALSE()),0)+IFERROR(K181*VLOOKUP(J181,'Batch Capacity'!$A$6:$C$40,3,FALSE()),0))</f>
        <v/>
      </c>
      <c r="M181" s="20"/>
      <c r="N181" s="19" t="str">
        <f aca="false">IF(L181="","",L181+N(M181))</f>
        <v/>
      </c>
      <c r="O181" s="18"/>
      <c r="P181" s="20"/>
      <c r="Q181" s="14"/>
      <c r="R181" s="18"/>
      <c r="S181" s="18"/>
      <c r="T181" s="19" t="str">
        <f aca="false">IF(N181="","",IF(OR(S181="Y",Y181="Cancelled"),0,N181-IF(AND(O181="Y",R181="Y"),N(P181),0)))</f>
        <v/>
      </c>
      <c r="U181" s="18"/>
      <c r="V181" s="15"/>
      <c r="W181" s="14"/>
      <c r="X181" s="21" t="str">
        <f aca="false">IF(OR(V181="",W181=""),"",IF(Y181="Cancelled","-",IF(COUNTIFS('Pickup Slots'!$A$6:$A$205,V181,'Pickup Slots'!$B$6:$B$205,W181)=0,"Slot not set up",IF(COUNTIFS($V$5:$V$304,V181,$W$5:$W$304,W181,$Y$5:$Y$304,"&lt;&gt;Cancelled")&gt;SUMIFS('Pickup Slots'!$C$6:$C$205,'Pickup Slots'!$A$6:$A$205,V181,'Pickup Slots'!$B$6:$B$205,W181),"DOUBLE-BOOKED","OK"))))</f>
        <v/>
      </c>
      <c r="Y181" s="14"/>
      <c r="Z181" s="16"/>
    </row>
    <row r="182" customFormat="false" ht="15" hidden="false" customHeight="false" outlineLevel="0" collapsed="false">
      <c r="A182" s="14"/>
      <c r="B182" s="15"/>
      <c r="C182" s="16"/>
      <c r="D182" s="17"/>
      <c r="E182" s="14"/>
      <c r="F182" s="14"/>
      <c r="G182" s="18"/>
      <c r="H182" s="14"/>
      <c r="I182" s="18"/>
      <c r="J182" s="14"/>
      <c r="K182" s="18"/>
      <c r="L182" s="19" t="str">
        <f aca="false">IF(AND(F182="",H182="",J182=""),"",IFERROR(G182*VLOOKUP(F182,'Batch Capacity'!$A$6:$C$40,3,FALSE()),0)+IFERROR(I182*VLOOKUP(H182,'Batch Capacity'!$A$6:$C$40,3,FALSE()),0)+IFERROR(K182*VLOOKUP(J182,'Batch Capacity'!$A$6:$C$40,3,FALSE()),0))</f>
        <v/>
      </c>
      <c r="M182" s="20"/>
      <c r="N182" s="19" t="str">
        <f aca="false">IF(L182="","",L182+N(M182))</f>
        <v/>
      </c>
      <c r="O182" s="18"/>
      <c r="P182" s="20"/>
      <c r="Q182" s="14"/>
      <c r="R182" s="18"/>
      <c r="S182" s="18"/>
      <c r="T182" s="19" t="str">
        <f aca="false">IF(N182="","",IF(OR(S182="Y",Y182="Cancelled"),0,N182-IF(AND(O182="Y",R182="Y"),N(P182),0)))</f>
        <v/>
      </c>
      <c r="U182" s="18"/>
      <c r="V182" s="15"/>
      <c r="W182" s="14"/>
      <c r="X182" s="21" t="str">
        <f aca="false">IF(OR(V182="",W182=""),"",IF(Y182="Cancelled","-",IF(COUNTIFS('Pickup Slots'!$A$6:$A$205,V182,'Pickup Slots'!$B$6:$B$205,W182)=0,"Slot not set up",IF(COUNTIFS($V$5:$V$304,V182,$W$5:$W$304,W182,$Y$5:$Y$304,"&lt;&gt;Cancelled")&gt;SUMIFS('Pickup Slots'!$C$6:$C$205,'Pickup Slots'!$A$6:$A$205,V182,'Pickup Slots'!$B$6:$B$205,W182),"DOUBLE-BOOKED","OK"))))</f>
        <v/>
      </c>
      <c r="Y182" s="14"/>
      <c r="Z182" s="16"/>
    </row>
    <row r="183" customFormat="false" ht="15" hidden="false" customHeight="false" outlineLevel="0" collapsed="false">
      <c r="A183" s="14"/>
      <c r="B183" s="15"/>
      <c r="C183" s="16"/>
      <c r="D183" s="17"/>
      <c r="E183" s="14"/>
      <c r="F183" s="14"/>
      <c r="G183" s="18"/>
      <c r="H183" s="14"/>
      <c r="I183" s="18"/>
      <c r="J183" s="14"/>
      <c r="K183" s="18"/>
      <c r="L183" s="19" t="str">
        <f aca="false">IF(AND(F183="",H183="",J183=""),"",IFERROR(G183*VLOOKUP(F183,'Batch Capacity'!$A$6:$C$40,3,FALSE()),0)+IFERROR(I183*VLOOKUP(H183,'Batch Capacity'!$A$6:$C$40,3,FALSE()),0)+IFERROR(K183*VLOOKUP(J183,'Batch Capacity'!$A$6:$C$40,3,FALSE()),0))</f>
        <v/>
      </c>
      <c r="M183" s="20"/>
      <c r="N183" s="19" t="str">
        <f aca="false">IF(L183="","",L183+N(M183))</f>
        <v/>
      </c>
      <c r="O183" s="18"/>
      <c r="P183" s="20"/>
      <c r="Q183" s="14"/>
      <c r="R183" s="18"/>
      <c r="S183" s="18"/>
      <c r="T183" s="19" t="str">
        <f aca="false">IF(N183="","",IF(OR(S183="Y",Y183="Cancelled"),0,N183-IF(AND(O183="Y",R183="Y"),N(P183),0)))</f>
        <v/>
      </c>
      <c r="U183" s="18"/>
      <c r="V183" s="15"/>
      <c r="W183" s="14"/>
      <c r="X183" s="21" t="str">
        <f aca="false">IF(OR(V183="",W183=""),"",IF(Y183="Cancelled","-",IF(COUNTIFS('Pickup Slots'!$A$6:$A$205,V183,'Pickup Slots'!$B$6:$B$205,W183)=0,"Slot not set up",IF(COUNTIFS($V$5:$V$304,V183,$W$5:$W$304,W183,$Y$5:$Y$304,"&lt;&gt;Cancelled")&gt;SUMIFS('Pickup Slots'!$C$6:$C$205,'Pickup Slots'!$A$6:$A$205,V183,'Pickup Slots'!$B$6:$B$205,W183),"DOUBLE-BOOKED","OK"))))</f>
        <v/>
      </c>
      <c r="Y183" s="14"/>
      <c r="Z183" s="16"/>
    </row>
    <row r="184" customFormat="false" ht="15" hidden="false" customHeight="false" outlineLevel="0" collapsed="false">
      <c r="A184" s="14"/>
      <c r="B184" s="15"/>
      <c r="C184" s="16"/>
      <c r="D184" s="17"/>
      <c r="E184" s="14"/>
      <c r="F184" s="14"/>
      <c r="G184" s="18"/>
      <c r="H184" s="14"/>
      <c r="I184" s="18"/>
      <c r="J184" s="14"/>
      <c r="K184" s="18"/>
      <c r="L184" s="19" t="str">
        <f aca="false">IF(AND(F184="",H184="",J184=""),"",IFERROR(G184*VLOOKUP(F184,'Batch Capacity'!$A$6:$C$40,3,FALSE()),0)+IFERROR(I184*VLOOKUP(H184,'Batch Capacity'!$A$6:$C$40,3,FALSE()),0)+IFERROR(K184*VLOOKUP(J184,'Batch Capacity'!$A$6:$C$40,3,FALSE()),0))</f>
        <v/>
      </c>
      <c r="M184" s="20"/>
      <c r="N184" s="19" t="str">
        <f aca="false">IF(L184="","",L184+N(M184))</f>
        <v/>
      </c>
      <c r="O184" s="18"/>
      <c r="P184" s="20"/>
      <c r="Q184" s="14"/>
      <c r="R184" s="18"/>
      <c r="S184" s="18"/>
      <c r="T184" s="19" t="str">
        <f aca="false">IF(N184="","",IF(OR(S184="Y",Y184="Cancelled"),0,N184-IF(AND(O184="Y",R184="Y"),N(P184),0)))</f>
        <v/>
      </c>
      <c r="U184" s="18"/>
      <c r="V184" s="15"/>
      <c r="W184" s="14"/>
      <c r="X184" s="21" t="str">
        <f aca="false">IF(OR(V184="",W184=""),"",IF(Y184="Cancelled","-",IF(COUNTIFS('Pickup Slots'!$A$6:$A$205,V184,'Pickup Slots'!$B$6:$B$205,W184)=0,"Slot not set up",IF(COUNTIFS($V$5:$V$304,V184,$W$5:$W$304,W184,$Y$5:$Y$304,"&lt;&gt;Cancelled")&gt;SUMIFS('Pickup Slots'!$C$6:$C$205,'Pickup Slots'!$A$6:$A$205,V184,'Pickup Slots'!$B$6:$B$205,W184),"DOUBLE-BOOKED","OK"))))</f>
        <v/>
      </c>
      <c r="Y184" s="14"/>
      <c r="Z184" s="16"/>
    </row>
    <row r="185" customFormat="false" ht="15" hidden="false" customHeight="false" outlineLevel="0" collapsed="false">
      <c r="A185" s="14"/>
      <c r="B185" s="15"/>
      <c r="C185" s="16"/>
      <c r="D185" s="17"/>
      <c r="E185" s="14"/>
      <c r="F185" s="14"/>
      <c r="G185" s="18"/>
      <c r="H185" s="14"/>
      <c r="I185" s="18"/>
      <c r="J185" s="14"/>
      <c r="K185" s="18"/>
      <c r="L185" s="19" t="str">
        <f aca="false">IF(AND(F185="",H185="",J185=""),"",IFERROR(G185*VLOOKUP(F185,'Batch Capacity'!$A$6:$C$40,3,FALSE()),0)+IFERROR(I185*VLOOKUP(H185,'Batch Capacity'!$A$6:$C$40,3,FALSE()),0)+IFERROR(K185*VLOOKUP(J185,'Batch Capacity'!$A$6:$C$40,3,FALSE()),0))</f>
        <v/>
      </c>
      <c r="M185" s="20"/>
      <c r="N185" s="19" t="str">
        <f aca="false">IF(L185="","",L185+N(M185))</f>
        <v/>
      </c>
      <c r="O185" s="18"/>
      <c r="P185" s="20"/>
      <c r="Q185" s="14"/>
      <c r="R185" s="18"/>
      <c r="S185" s="18"/>
      <c r="T185" s="19" t="str">
        <f aca="false">IF(N185="","",IF(OR(S185="Y",Y185="Cancelled"),0,N185-IF(AND(O185="Y",R185="Y"),N(P185),0)))</f>
        <v/>
      </c>
      <c r="U185" s="18"/>
      <c r="V185" s="15"/>
      <c r="W185" s="14"/>
      <c r="X185" s="21" t="str">
        <f aca="false">IF(OR(V185="",W185=""),"",IF(Y185="Cancelled","-",IF(COUNTIFS('Pickup Slots'!$A$6:$A$205,V185,'Pickup Slots'!$B$6:$B$205,W185)=0,"Slot not set up",IF(COUNTIFS($V$5:$V$304,V185,$W$5:$W$304,W185,$Y$5:$Y$304,"&lt;&gt;Cancelled")&gt;SUMIFS('Pickup Slots'!$C$6:$C$205,'Pickup Slots'!$A$6:$A$205,V185,'Pickup Slots'!$B$6:$B$205,W185),"DOUBLE-BOOKED","OK"))))</f>
        <v/>
      </c>
      <c r="Y185" s="14"/>
      <c r="Z185" s="16"/>
    </row>
    <row r="186" customFormat="false" ht="15" hidden="false" customHeight="false" outlineLevel="0" collapsed="false">
      <c r="A186" s="14"/>
      <c r="B186" s="15"/>
      <c r="C186" s="16"/>
      <c r="D186" s="17"/>
      <c r="E186" s="14"/>
      <c r="F186" s="14"/>
      <c r="G186" s="18"/>
      <c r="H186" s="14"/>
      <c r="I186" s="18"/>
      <c r="J186" s="14"/>
      <c r="K186" s="18"/>
      <c r="L186" s="19" t="str">
        <f aca="false">IF(AND(F186="",H186="",J186=""),"",IFERROR(G186*VLOOKUP(F186,'Batch Capacity'!$A$6:$C$40,3,FALSE()),0)+IFERROR(I186*VLOOKUP(H186,'Batch Capacity'!$A$6:$C$40,3,FALSE()),0)+IFERROR(K186*VLOOKUP(J186,'Batch Capacity'!$A$6:$C$40,3,FALSE()),0))</f>
        <v/>
      </c>
      <c r="M186" s="20"/>
      <c r="N186" s="19" t="str">
        <f aca="false">IF(L186="","",L186+N(M186))</f>
        <v/>
      </c>
      <c r="O186" s="18"/>
      <c r="P186" s="20"/>
      <c r="Q186" s="14"/>
      <c r="R186" s="18"/>
      <c r="S186" s="18"/>
      <c r="T186" s="19" t="str">
        <f aca="false">IF(N186="","",IF(OR(S186="Y",Y186="Cancelled"),0,N186-IF(AND(O186="Y",R186="Y"),N(P186),0)))</f>
        <v/>
      </c>
      <c r="U186" s="18"/>
      <c r="V186" s="15"/>
      <c r="W186" s="14"/>
      <c r="X186" s="21" t="str">
        <f aca="false">IF(OR(V186="",W186=""),"",IF(Y186="Cancelled","-",IF(COUNTIFS('Pickup Slots'!$A$6:$A$205,V186,'Pickup Slots'!$B$6:$B$205,W186)=0,"Slot not set up",IF(COUNTIFS($V$5:$V$304,V186,$W$5:$W$304,W186,$Y$5:$Y$304,"&lt;&gt;Cancelled")&gt;SUMIFS('Pickup Slots'!$C$6:$C$205,'Pickup Slots'!$A$6:$A$205,V186,'Pickup Slots'!$B$6:$B$205,W186),"DOUBLE-BOOKED","OK"))))</f>
        <v/>
      </c>
      <c r="Y186" s="14"/>
      <c r="Z186" s="16"/>
    </row>
    <row r="187" customFormat="false" ht="15" hidden="false" customHeight="false" outlineLevel="0" collapsed="false">
      <c r="A187" s="14"/>
      <c r="B187" s="15"/>
      <c r="C187" s="16"/>
      <c r="D187" s="17"/>
      <c r="E187" s="14"/>
      <c r="F187" s="14"/>
      <c r="G187" s="18"/>
      <c r="H187" s="14"/>
      <c r="I187" s="18"/>
      <c r="J187" s="14"/>
      <c r="K187" s="18"/>
      <c r="L187" s="19" t="str">
        <f aca="false">IF(AND(F187="",H187="",J187=""),"",IFERROR(G187*VLOOKUP(F187,'Batch Capacity'!$A$6:$C$40,3,FALSE()),0)+IFERROR(I187*VLOOKUP(H187,'Batch Capacity'!$A$6:$C$40,3,FALSE()),0)+IFERROR(K187*VLOOKUP(J187,'Batch Capacity'!$A$6:$C$40,3,FALSE()),0))</f>
        <v/>
      </c>
      <c r="M187" s="20"/>
      <c r="N187" s="19" t="str">
        <f aca="false">IF(L187="","",L187+N(M187))</f>
        <v/>
      </c>
      <c r="O187" s="18"/>
      <c r="P187" s="20"/>
      <c r="Q187" s="14"/>
      <c r="R187" s="18"/>
      <c r="S187" s="18"/>
      <c r="T187" s="19" t="str">
        <f aca="false">IF(N187="","",IF(OR(S187="Y",Y187="Cancelled"),0,N187-IF(AND(O187="Y",R187="Y"),N(P187),0)))</f>
        <v/>
      </c>
      <c r="U187" s="18"/>
      <c r="V187" s="15"/>
      <c r="W187" s="14"/>
      <c r="X187" s="21" t="str">
        <f aca="false">IF(OR(V187="",W187=""),"",IF(Y187="Cancelled","-",IF(COUNTIFS('Pickup Slots'!$A$6:$A$205,V187,'Pickup Slots'!$B$6:$B$205,W187)=0,"Slot not set up",IF(COUNTIFS($V$5:$V$304,V187,$W$5:$W$304,W187,$Y$5:$Y$304,"&lt;&gt;Cancelled")&gt;SUMIFS('Pickup Slots'!$C$6:$C$205,'Pickup Slots'!$A$6:$A$205,V187,'Pickup Slots'!$B$6:$B$205,W187),"DOUBLE-BOOKED","OK"))))</f>
        <v/>
      </c>
      <c r="Y187" s="14"/>
      <c r="Z187" s="16"/>
    </row>
    <row r="188" customFormat="false" ht="15" hidden="false" customHeight="false" outlineLevel="0" collapsed="false">
      <c r="A188" s="14"/>
      <c r="B188" s="15"/>
      <c r="C188" s="16"/>
      <c r="D188" s="17"/>
      <c r="E188" s="14"/>
      <c r="F188" s="14"/>
      <c r="G188" s="18"/>
      <c r="H188" s="14"/>
      <c r="I188" s="18"/>
      <c r="J188" s="14"/>
      <c r="K188" s="18"/>
      <c r="L188" s="19" t="str">
        <f aca="false">IF(AND(F188="",H188="",J188=""),"",IFERROR(G188*VLOOKUP(F188,'Batch Capacity'!$A$6:$C$40,3,FALSE()),0)+IFERROR(I188*VLOOKUP(H188,'Batch Capacity'!$A$6:$C$40,3,FALSE()),0)+IFERROR(K188*VLOOKUP(J188,'Batch Capacity'!$A$6:$C$40,3,FALSE()),0))</f>
        <v/>
      </c>
      <c r="M188" s="20"/>
      <c r="N188" s="19" t="str">
        <f aca="false">IF(L188="","",L188+N(M188))</f>
        <v/>
      </c>
      <c r="O188" s="18"/>
      <c r="P188" s="20"/>
      <c r="Q188" s="14"/>
      <c r="R188" s="18"/>
      <c r="S188" s="18"/>
      <c r="T188" s="19" t="str">
        <f aca="false">IF(N188="","",IF(OR(S188="Y",Y188="Cancelled"),0,N188-IF(AND(O188="Y",R188="Y"),N(P188),0)))</f>
        <v/>
      </c>
      <c r="U188" s="18"/>
      <c r="V188" s="15"/>
      <c r="W188" s="14"/>
      <c r="X188" s="21" t="str">
        <f aca="false">IF(OR(V188="",W188=""),"",IF(Y188="Cancelled","-",IF(COUNTIFS('Pickup Slots'!$A$6:$A$205,V188,'Pickup Slots'!$B$6:$B$205,W188)=0,"Slot not set up",IF(COUNTIFS($V$5:$V$304,V188,$W$5:$W$304,W188,$Y$5:$Y$304,"&lt;&gt;Cancelled")&gt;SUMIFS('Pickup Slots'!$C$6:$C$205,'Pickup Slots'!$A$6:$A$205,V188,'Pickup Slots'!$B$6:$B$205,W188),"DOUBLE-BOOKED","OK"))))</f>
        <v/>
      </c>
      <c r="Y188" s="14"/>
      <c r="Z188" s="16"/>
    </row>
    <row r="189" customFormat="false" ht="15" hidden="false" customHeight="false" outlineLevel="0" collapsed="false">
      <c r="A189" s="14"/>
      <c r="B189" s="15"/>
      <c r="C189" s="16"/>
      <c r="D189" s="17"/>
      <c r="E189" s="14"/>
      <c r="F189" s="14"/>
      <c r="G189" s="18"/>
      <c r="H189" s="14"/>
      <c r="I189" s="18"/>
      <c r="J189" s="14"/>
      <c r="K189" s="18"/>
      <c r="L189" s="19" t="str">
        <f aca="false">IF(AND(F189="",H189="",J189=""),"",IFERROR(G189*VLOOKUP(F189,'Batch Capacity'!$A$6:$C$40,3,FALSE()),0)+IFERROR(I189*VLOOKUP(H189,'Batch Capacity'!$A$6:$C$40,3,FALSE()),0)+IFERROR(K189*VLOOKUP(J189,'Batch Capacity'!$A$6:$C$40,3,FALSE()),0))</f>
        <v/>
      </c>
      <c r="M189" s="20"/>
      <c r="N189" s="19" t="str">
        <f aca="false">IF(L189="","",L189+N(M189))</f>
        <v/>
      </c>
      <c r="O189" s="18"/>
      <c r="P189" s="20"/>
      <c r="Q189" s="14"/>
      <c r="R189" s="18"/>
      <c r="S189" s="18"/>
      <c r="T189" s="19" t="str">
        <f aca="false">IF(N189="","",IF(OR(S189="Y",Y189="Cancelled"),0,N189-IF(AND(O189="Y",R189="Y"),N(P189),0)))</f>
        <v/>
      </c>
      <c r="U189" s="18"/>
      <c r="V189" s="15"/>
      <c r="W189" s="14"/>
      <c r="X189" s="21" t="str">
        <f aca="false">IF(OR(V189="",W189=""),"",IF(Y189="Cancelled","-",IF(COUNTIFS('Pickup Slots'!$A$6:$A$205,V189,'Pickup Slots'!$B$6:$B$205,W189)=0,"Slot not set up",IF(COUNTIFS($V$5:$V$304,V189,$W$5:$W$304,W189,$Y$5:$Y$304,"&lt;&gt;Cancelled")&gt;SUMIFS('Pickup Slots'!$C$6:$C$205,'Pickup Slots'!$A$6:$A$205,V189,'Pickup Slots'!$B$6:$B$205,W189),"DOUBLE-BOOKED","OK"))))</f>
        <v/>
      </c>
      <c r="Y189" s="14"/>
      <c r="Z189" s="16"/>
    </row>
    <row r="190" customFormat="false" ht="15" hidden="false" customHeight="false" outlineLevel="0" collapsed="false">
      <c r="A190" s="14"/>
      <c r="B190" s="15"/>
      <c r="C190" s="16"/>
      <c r="D190" s="17"/>
      <c r="E190" s="14"/>
      <c r="F190" s="14"/>
      <c r="G190" s="18"/>
      <c r="H190" s="14"/>
      <c r="I190" s="18"/>
      <c r="J190" s="14"/>
      <c r="K190" s="18"/>
      <c r="L190" s="19" t="str">
        <f aca="false">IF(AND(F190="",H190="",J190=""),"",IFERROR(G190*VLOOKUP(F190,'Batch Capacity'!$A$6:$C$40,3,FALSE()),0)+IFERROR(I190*VLOOKUP(H190,'Batch Capacity'!$A$6:$C$40,3,FALSE()),0)+IFERROR(K190*VLOOKUP(J190,'Batch Capacity'!$A$6:$C$40,3,FALSE()),0))</f>
        <v/>
      </c>
      <c r="M190" s="20"/>
      <c r="N190" s="19" t="str">
        <f aca="false">IF(L190="","",L190+N(M190))</f>
        <v/>
      </c>
      <c r="O190" s="18"/>
      <c r="P190" s="20"/>
      <c r="Q190" s="14"/>
      <c r="R190" s="18"/>
      <c r="S190" s="18"/>
      <c r="T190" s="19" t="str">
        <f aca="false">IF(N190="","",IF(OR(S190="Y",Y190="Cancelled"),0,N190-IF(AND(O190="Y",R190="Y"),N(P190),0)))</f>
        <v/>
      </c>
      <c r="U190" s="18"/>
      <c r="V190" s="15"/>
      <c r="W190" s="14"/>
      <c r="X190" s="21" t="str">
        <f aca="false">IF(OR(V190="",W190=""),"",IF(Y190="Cancelled","-",IF(COUNTIFS('Pickup Slots'!$A$6:$A$205,V190,'Pickup Slots'!$B$6:$B$205,W190)=0,"Slot not set up",IF(COUNTIFS($V$5:$V$304,V190,$W$5:$W$304,W190,$Y$5:$Y$304,"&lt;&gt;Cancelled")&gt;SUMIFS('Pickup Slots'!$C$6:$C$205,'Pickup Slots'!$A$6:$A$205,V190,'Pickup Slots'!$B$6:$B$205,W190),"DOUBLE-BOOKED","OK"))))</f>
        <v/>
      </c>
      <c r="Y190" s="14"/>
      <c r="Z190" s="16"/>
    </row>
    <row r="191" customFormat="false" ht="15" hidden="false" customHeight="false" outlineLevel="0" collapsed="false">
      <c r="A191" s="14"/>
      <c r="B191" s="15"/>
      <c r="C191" s="16"/>
      <c r="D191" s="17"/>
      <c r="E191" s="14"/>
      <c r="F191" s="14"/>
      <c r="G191" s="18"/>
      <c r="H191" s="14"/>
      <c r="I191" s="18"/>
      <c r="J191" s="14"/>
      <c r="K191" s="18"/>
      <c r="L191" s="19" t="str">
        <f aca="false">IF(AND(F191="",H191="",J191=""),"",IFERROR(G191*VLOOKUP(F191,'Batch Capacity'!$A$6:$C$40,3,FALSE()),0)+IFERROR(I191*VLOOKUP(H191,'Batch Capacity'!$A$6:$C$40,3,FALSE()),0)+IFERROR(K191*VLOOKUP(J191,'Batch Capacity'!$A$6:$C$40,3,FALSE()),0))</f>
        <v/>
      </c>
      <c r="M191" s="20"/>
      <c r="N191" s="19" t="str">
        <f aca="false">IF(L191="","",L191+N(M191))</f>
        <v/>
      </c>
      <c r="O191" s="18"/>
      <c r="P191" s="20"/>
      <c r="Q191" s="14"/>
      <c r="R191" s="18"/>
      <c r="S191" s="18"/>
      <c r="T191" s="19" t="str">
        <f aca="false">IF(N191="","",IF(OR(S191="Y",Y191="Cancelled"),0,N191-IF(AND(O191="Y",R191="Y"),N(P191),0)))</f>
        <v/>
      </c>
      <c r="U191" s="18"/>
      <c r="V191" s="15"/>
      <c r="W191" s="14"/>
      <c r="X191" s="21" t="str">
        <f aca="false">IF(OR(V191="",W191=""),"",IF(Y191="Cancelled","-",IF(COUNTIFS('Pickup Slots'!$A$6:$A$205,V191,'Pickup Slots'!$B$6:$B$205,W191)=0,"Slot not set up",IF(COUNTIFS($V$5:$V$304,V191,$W$5:$W$304,W191,$Y$5:$Y$304,"&lt;&gt;Cancelled")&gt;SUMIFS('Pickup Slots'!$C$6:$C$205,'Pickup Slots'!$A$6:$A$205,V191,'Pickup Slots'!$B$6:$B$205,W191),"DOUBLE-BOOKED","OK"))))</f>
        <v/>
      </c>
      <c r="Y191" s="14"/>
      <c r="Z191" s="16"/>
    </row>
    <row r="192" customFormat="false" ht="15" hidden="false" customHeight="false" outlineLevel="0" collapsed="false">
      <c r="A192" s="14"/>
      <c r="B192" s="15"/>
      <c r="C192" s="16"/>
      <c r="D192" s="17"/>
      <c r="E192" s="14"/>
      <c r="F192" s="14"/>
      <c r="G192" s="18"/>
      <c r="H192" s="14"/>
      <c r="I192" s="18"/>
      <c r="J192" s="14"/>
      <c r="K192" s="18"/>
      <c r="L192" s="19" t="str">
        <f aca="false">IF(AND(F192="",H192="",J192=""),"",IFERROR(G192*VLOOKUP(F192,'Batch Capacity'!$A$6:$C$40,3,FALSE()),0)+IFERROR(I192*VLOOKUP(H192,'Batch Capacity'!$A$6:$C$40,3,FALSE()),0)+IFERROR(K192*VLOOKUP(J192,'Batch Capacity'!$A$6:$C$40,3,FALSE()),0))</f>
        <v/>
      </c>
      <c r="M192" s="20"/>
      <c r="N192" s="19" t="str">
        <f aca="false">IF(L192="","",L192+N(M192))</f>
        <v/>
      </c>
      <c r="O192" s="18"/>
      <c r="P192" s="20"/>
      <c r="Q192" s="14"/>
      <c r="R192" s="18"/>
      <c r="S192" s="18"/>
      <c r="T192" s="19" t="str">
        <f aca="false">IF(N192="","",IF(OR(S192="Y",Y192="Cancelled"),0,N192-IF(AND(O192="Y",R192="Y"),N(P192),0)))</f>
        <v/>
      </c>
      <c r="U192" s="18"/>
      <c r="V192" s="15"/>
      <c r="W192" s="14"/>
      <c r="X192" s="21" t="str">
        <f aca="false">IF(OR(V192="",W192=""),"",IF(Y192="Cancelled","-",IF(COUNTIFS('Pickup Slots'!$A$6:$A$205,V192,'Pickup Slots'!$B$6:$B$205,W192)=0,"Slot not set up",IF(COUNTIFS($V$5:$V$304,V192,$W$5:$W$304,W192,$Y$5:$Y$304,"&lt;&gt;Cancelled")&gt;SUMIFS('Pickup Slots'!$C$6:$C$205,'Pickup Slots'!$A$6:$A$205,V192,'Pickup Slots'!$B$6:$B$205,W192),"DOUBLE-BOOKED","OK"))))</f>
        <v/>
      </c>
      <c r="Y192" s="14"/>
      <c r="Z192" s="16"/>
    </row>
    <row r="193" customFormat="false" ht="15" hidden="false" customHeight="false" outlineLevel="0" collapsed="false">
      <c r="A193" s="14"/>
      <c r="B193" s="15"/>
      <c r="C193" s="16"/>
      <c r="D193" s="17"/>
      <c r="E193" s="14"/>
      <c r="F193" s="14"/>
      <c r="G193" s="18"/>
      <c r="H193" s="14"/>
      <c r="I193" s="18"/>
      <c r="J193" s="14"/>
      <c r="K193" s="18"/>
      <c r="L193" s="19" t="str">
        <f aca="false">IF(AND(F193="",H193="",J193=""),"",IFERROR(G193*VLOOKUP(F193,'Batch Capacity'!$A$6:$C$40,3,FALSE()),0)+IFERROR(I193*VLOOKUP(H193,'Batch Capacity'!$A$6:$C$40,3,FALSE()),0)+IFERROR(K193*VLOOKUP(J193,'Batch Capacity'!$A$6:$C$40,3,FALSE()),0))</f>
        <v/>
      </c>
      <c r="M193" s="20"/>
      <c r="N193" s="19" t="str">
        <f aca="false">IF(L193="","",L193+N(M193))</f>
        <v/>
      </c>
      <c r="O193" s="18"/>
      <c r="P193" s="20"/>
      <c r="Q193" s="14"/>
      <c r="R193" s="18"/>
      <c r="S193" s="18"/>
      <c r="T193" s="19" t="str">
        <f aca="false">IF(N193="","",IF(OR(S193="Y",Y193="Cancelled"),0,N193-IF(AND(O193="Y",R193="Y"),N(P193),0)))</f>
        <v/>
      </c>
      <c r="U193" s="18"/>
      <c r="V193" s="15"/>
      <c r="W193" s="14"/>
      <c r="X193" s="21" t="str">
        <f aca="false">IF(OR(V193="",W193=""),"",IF(Y193="Cancelled","-",IF(COUNTIFS('Pickup Slots'!$A$6:$A$205,V193,'Pickup Slots'!$B$6:$B$205,W193)=0,"Slot not set up",IF(COUNTIFS($V$5:$V$304,V193,$W$5:$W$304,W193,$Y$5:$Y$304,"&lt;&gt;Cancelled")&gt;SUMIFS('Pickup Slots'!$C$6:$C$205,'Pickup Slots'!$A$6:$A$205,V193,'Pickup Slots'!$B$6:$B$205,W193),"DOUBLE-BOOKED","OK"))))</f>
        <v/>
      </c>
      <c r="Y193" s="14"/>
      <c r="Z193" s="16"/>
    </row>
    <row r="194" customFormat="false" ht="15" hidden="false" customHeight="false" outlineLevel="0" collapsed="false">
      <c r="A194" s="14"/>
      <c r="B194" s="15"/>
      <c r="C194" s="16"/>
      <c r="D194" s="17"/>
      <c r="E194" s="14"/>
      <c r="F194" s="14"/>
      <c r="G194" s="18"/>
      <c r="H194" s="14"/>
      <c r="I194" s="18"/>
      <c r="J194" s="14"/>
      <c r="K194" s="18"/>
      <c r="L194" s="19" t="str">
        <f aca="false">IF(AND(F194="",H194="",J194=""),"",IFERROR(G194*VLOOKUP(F194,'Batch Capacity'!$A$6:$C$40,3,FALSE()),0)+IFERROR(I194*VLOOKUP(H194,'Batch Capacity'!$A$6:$C$40,3,FALSE()),0)+IFERROR(K194*VLOOKUP(J194,'Batch Capacity'!$A$6:$C$40,3,FALSE()),0))</f>
        <v/>
      </c>
      <c r="M194" s="20"/>
      <c r="N194" s="19" t="str">
        <f aca="false">IF(L194="","",L194+N(M194))</f>
        <v/>
      </c>
      <c r="O194" s="18"/>
      <c r="P194" s="20"/>
      <c r="Q194" s="14"/>
      <c r="R194" s="18"/>
      <c r="S194" s="18"/>
      <c r="T194" s="19" t="str">
        <f aca="false">IF(N194="","",IF(OR(S194="Y",Y194="Cancelled"),0,N194-IF(AND(O194="Y",R194="Y"),N(P194),0)))</f>
        <v/>
      </c>
      <c r="U194" s="18"/>
      <c r="V194" s="15"/>
      <c r="W194" s="14"/>
      <c r="X194" s="21" t="str">
        <f aca="false">IF(OR(V194="",W194=""),"",IF(Y194="Cancelled","-",IF(COUNTIFS('Pickup Slots'!$A$6:$A$205,V194,'Pickup Slots'!$B$6:$B$205,W194)=0,"Slot not set up",IF(COUNTIFS($V$5:$V$304,V194,$W$5:$W$304,W194,$Y$5:$Y$304,"&lt;&gt;Cancelled")&gt;SUMIFS('Pickup Slots'!$C$6:$C$205,'Pickup Slots'!$A$6:$A$205,V194,'Pickup Slots'!$B$6:$B$205,W194),"DOUBLE-BOOKED","OK"))))</f>
        <v/>
      </c>
      <c r="Y194" s="14"/>
      <c r="Z194" s="16"/>
    </row>
    <row r="195" customFormat="false" ht="15" hidden="false" customHeight="false" outlineLevel="0" collapsed="false">
      <c r="A195" s="14"/>
      <c r="B195" s="15"/>
      <c r="C195" s="16"/>
      <c r="D195" s="17"/>
      <c r="E195" s="14"/>
      <c r="F195" s="14"/>
      <c r="G195" s="18"/>
      <c r="H195" s="14"/>
      <c r="I195" s="18"/>
      <c r="J195" s="14"/>
      <c r="K195" s="18"/>
      <c r="L195" s="19" t="str">
        <f aca="false">IF(AND(F195="",H195="",J195=""),"",IFERROR(G195*VLOOKUP(F195,'Batch Capacity'!$A$6:$C$40,3,FALSE()),0)+IFERROR(I195*VLOOKUP(H195,'Batch Capacity'!$A$6:$C$40,3,FALSE()),0)+IFERROR(K195*VLOOKUP(J195,'Batch Capacity'!$A$6:$C$40,3,FALSE()),0))</f>
        <v/>
      </c>
      <c r="M195" s="20"/>
      <c r="N195" s="19" t="str">
        <f aca="false">IF(L195="","",L195+N(M195))</f>
        <v/>
      </c>
      <c r="O195" s="18"/>
      <c r="P195" s="20"/>
      <c r="Q195" s="14"/>
      <c r="R195" s="18"/>
      <c r="S195" s="18"/>
      <c r="T195" s="19" t="str">
        <f aca="false">IF(N195="","",IF(OR(S195="Y",Y195="Cancelled"),0,N195-IF(AND(O195="Y",R195="Y"),N(P195),0)))</f>
        <v/>
      </c>
      <c r="U195" s="18"/>
      <c r="V195" s="15"/>
      <c r="W195" s="14"/>
      <c r="X195" s="21" t="str">
        <f aca="false">IF(OR(V195="",W195=""),"",IF(Y195="Cancelled","-",IF(COUNTIFS('Pickup Slots'!$A$6:$A$205,V195,'Pickup Slots'!$B$6:$B$205,W195)=0,"Slot not set up",IF(COUNTIFS($V$5:$V$304,V195,$W$5:$W$304,W195,$Y$5:$Y$304,"&lt;&gt;Cancelled")&gt;SUMIFS('Pickup Slots'!$C$6:$C$205,'Pickup Slots'!$A$6:$A$205,V195,'Pickup Slots'!$B$6:$B$205,W195),"DOUBLE-BOOKED","OK"))))</f>
        <v/>
      </c>
      <c r="Y195" s="14"/>
      <c r="Z195" s="16"/>
    </row>
    <row r="196" customFormat="false" ht="15" hidden="false" customHeight="false" outlineLevel="0" collapsed="false">
      <c r="A196" s="14"/>
      <c r="B196" s="15"/>
      <c r="C196" s="16"/>
      <c r="D196" s="17"/>
      <c r="E196" s="14"/>
      <c r="F196" s="14"/>
      <c r="G196" s="18"/>
      <c r="H196" s="14"/>
      <c r="I196" s="18"/>
      <c r="J196" s="14"/>
      <c r="K196" s="18"/>
      <c r="L196" s="19" t="str">
        <f aca="false">IF(AND(F196="",H196="",J196=""),"",IFERROR(G196*VLOOKUP(F196,'Batch Capacity'!$A$6:$C$40,3,FALSE()),0)+IFERROR(I196*VLOOKUP(H196,'Batch Capacity'!$A$6:$C$40,3,FALSE()),0)+IFERROR(K196*VLOOKUP(J196,'Batch Capacity'!$A$6:$C$40,3,FALSE()),0))</f>
        <v/>
      </c>
      <c r="M196" s="20"/>
      <c r="N196" s="19" t="str">
        <f aca="false">IF(L196="","",L196+N(M196))</f>
        <v/>
      </c>
      <c r="O196" s="18"/>
      <c r="P196" s="20"/>
      <c r="Q196" s="14"/>
      <c r="R196" s="18"/>
      <c r="S196" s="18"/>
      <c r="T196" s="19" t="str">
        <f aca="false">IF(N196="","",IF(OR(S196="Y",Y196="Cancelled"),0,N196-IF(AND(O196="Y",R196="Y"),N(P196),0)))</f>
        <v/>
      </c>
      <c r="U196" s="18"/>
      <c r="V196" s="15"/>
      <c r="W196" s="14"/>
      <c r="X196" s="21" t="str">
        <f aca="false">IF(OR(V196="",W196=""),"",IF(Y196="Cancelled","-",IF(COUNTIFS('Pickup Slots'!$A$6:$A$205,V196,'Pickup Slots'!$B$6:$B$205,W196)=0,"Slot not set up",IF(COUNTIFS($V$5:$V$304,V196,$W$5:$W$304,W196,$Y$5:$Y$304,"&lt;&gt;Cancelled")&gt;SUMIFS('Pickup Slots'!$C$6:$C$205,'Pickup Slots'!$A$6:$A$205,V196,'Pickup Slots'!$B$6:$B$205,W196),"DOUBLE-BOOKED","OK"))))</f>
        <v/>
      </c>
      <c r="Y196" s="14"/>
      <c r="Z196" s="16"/>
    </row>
    <row r="197" customFormat="false" ht="15" hidden="false" customHeight="false" outlineLevel="0" collapsed="false">
      <c r="A197" s="14"/>
      <c r="B197" s="15"/>
      <c r="C197" s="16"/>
      <c r="D197" s="17"/>
      <c r="E197" s="14"/>
      <c r="F197" s="14"/>
      <c r="G197" s="18"/>
      <c r="H197" s="14"/>
      <c r="I197" s="18"/>
      <c r="J197" s="14"/>
      <c r="K197" s="18"/>
      <c r="L197" s="19" t="str">
        <f aca="false">IF(AND(F197="",H197="",J197=""),"",IFERROR(G197*VLOOKUP(F197,'Batch Capacity'!$A$6:$C$40,3,FALSE()),0)+IFERROR(I197*VLOOKUP(H197,'Batch Capacity'!$A$6:$C$40,3,FALSE()),0)+IFERROR(K197*VLOOKUP(J197,'Batch Capacity'!$A$6:$C$40,3,FALSE()),0))</f>
        <v/>
      </c>
      <c r="M197" s="20"/>
      <c r="N197" s="19" t="str">
        <f aca="false">IF(L197="","",L197+N(M197))</f>
        <v/>
      </c>
      <c r="O197" s="18"/>
      <c r="P197" s="20"/>
      <c r="Q197" s="14"/>
      <c r="R197" s="18"/>
      <c r="S197" s="18"/>
      <c r="T197" s="19" t="str">
        <f aca="false">IF(N197="","",IF(OR(S197="Y",Y197="Cancelled"),0,N197-IF(AND(O197="Y",R197="Y"),N(P197),0)))</f>
        <v/>
      </c>
      <c r="U197" s="18"/>
      <c r="V197" s="15"/>
      <c r="W197" s="14"/>
      <c r="X197" s="21" t="str">
        <f aca="false">IF(OR(V197="",W197=""),"",IF(Y197="Cancelled","-",IF(COUNTIFS('Pickup Slots'!$A$6:$A$205,V197,'Pickup Slots'!$B$6:$B$205,W197)=0,"Slot not set up",IF(COUNTIFS($V$5:$V$304,V197,$W$5:$W$304,W197,$Y$5:$Y$304,"&lt;&gt;Cancelled")&gt;SUMIFS('Pickup Slots'!$C$6:$C$205,'Pickup Slots'!$A$6:$A$205,V197,'Pickup Slots'!$B$6:$B$205,W197),"DOUBLE-BOOKED","OK"))))</f>
        <v/>
      </c>
      <c r="Y197" s="14"/>
      <c r="Z197" s="16"/>
    </row>
    <row r="198" customFormat="false" ht="15" hidden="false" customHeight="false" outlineLevel="0" collapsed="false">
      <c r="A198" s="14"/>
      <c r="B198" s="15"/>
      <c r="C198" s="16"/>
      <c r="D198" s="17"/>
      <c r="E198" s="14"/>
      <c r="F198" s="14"/>
      <c r="G198" s="18"/>
      <c r="H198" s="14"/>
      <c r="I198" s="18"/>
      <c r="J198" s="14"/>
      <c r="K198" s="18"/>
      <c r="L198" s="19" t="str">
        <f aca="false">IF(AND(F198="",H198="",J198=""),"",IFERROR(G198*VLOOKUP(F198,'Batch Capacity'!$A$6:$C$40,3,FALSE()),0)+IFERROR(I198*VLOOKUP(H198,'Batch Capacity'!$A$6:$C$40,3,FALSE()),0)+IFERROR(K198*VLOOKUP(J198,'Batch Capacity'!$A$6:$C$40,3,FALSE()),0))</f>
        <v/>
      </c>
      <c r="M198" s="20"/>
      <c r="N198" s="19" t="str">
        <f aca="false">IF(L198="","",L198+N(M198))</f>
        <v/>
      </c>
      <c r="O198" s="18"/>
      <c r="P198" s="20"/>
      <c r="Q198" s="14"/>
      <c r="R198" s="18"/>
      <c r="S198" s="18"/>
      <c r="T198" s="19" t="str">
        <f aca="false">IF(N198="","",IF(OR(S198="Y",Y198="Cancelled"),0,N198-IF(AND(O198="Y",R198="Y"),N(P198),0)))</f>
        <v/>
      </c>
      <c r="U198" s="18"/>
      <c r="V198" s="15"/>
      <c r="W198" s="14"/>
      <c r="X198" s="21" t="str">
        <f aca="false">IF(OR(V198="",W198=""),"",IF(Y198="Cancelled","-",IF(COUNTIFS('Pickup Slots'!$A$6:$A$205,V198,'Pickup Slots'!$B$6:$B$205,W198)=0,"Slot not set up",IF(COUNTIFS($V$5:$V$304,V198,$W$5:$W$304,W198,$Y$5:$Y$304,"&lt;&gt;Cancelled")&gt;SUMIFS('Pickup Slots'!$C$6:$C$205,'Pickup Slots'!$A$6:$A$205,V198,'Pickup Slots'!$B$6:$B$205,W198),"DOUBLE-BOOKED","OK"))))</f>
        <v/>
      </c>
      <c r="Y198" s="14"/>
      <c r="Z198" s="16"/>
    </row>
    <row r="199" customFormat="false" ht="15" hidden="false" customHeight="false" outlineLevel="0" collapsed="false">
      <c r="A199" s="14"/>
      <c r="B199" s="15"/>
      <c r="C199" s="16"/>
      <c r="D199" s="17"/>
      <c r="E199" s="14"/>
      <c r="F199" s="14"/>
      <c r="G199" s="18"/>
      <c r="H199" s="14"/>
      <c r="I199" s="18"/>
      <c r="J199" s="14"/>
      <c r="K199" s="18"/>
      <c r="L199" s="19" t="str">
        <f aca="false">IF(AND(F199="",H199="",J199=""),"",IFERROR(G199*VLOOKUP(F199,'Batch Capacity'!$A$6:$C$40,3,FALSE()),0)+IFERROR(I199*VLOOKUP(H199,'Batch Capacity'!$A$6:$C$40,3,FALSE()),0)+IFERROR(K199*VLOOKUP(J199,'Batch Capacity'!$A$6:$C$40,3,FALSE()),0))</f>
        <v/>
      </c>
      <c r="M199" s="20"/>
      <c r="N199" s="19" t="str">
        <f aca="false">IF(L199="","",L199+N(M199))</f>
        <v/>
      </c>
      <c r="O199" s="18"/>
      <c r="P199" s="20"/>
      <c r="Q199" s="14"/>
      <c r="R199" s="18"/>
      <c r="S199" s="18"/>
      <c r="T199" s="19" t="str">
        <f aca="false">IF(N199="","",IF(OR(S199="Y",Y199="Cancelled"),0,N199-IF(AND(O199="Y",R199="Y"),N(P199),0)))</f>
        <v/>
      </c>
      <c r="U199" s="18"/>
      <c r="V199" s="15"/>
      <c r="W199" s="14"/>
      <c r="X199" s="21" t="str">
        <f aca="false">IF(OR(V199="",W199=""),"",IF(Y199="Cancelled","-",IF(COUNTIFS('Pickup Slots'!$A$6:$A$205,V199,'Pickup Slots'!$B$6:$B$205,W199)=0,"Slot not set up",IF(COUNTIFS($V$5:$V$304,V199,$W$5:$W$304,W199,$Y$5:$Y$304,"&lt;&gt;Cancelled")&gt;SUMIFS('Pickup Slots'!$C$6:$C$205,'Pickup Slots'!$A$6:$A$205,V199,'Pickup Slots'!$B$6:$B$205,W199),"DOUBLE-BOOKED","OK"))))</f>
        <v/>
      </c>
      <c r="Y199" s="14"/>
      <c r="Z199" s="16"/>
    </row>
    <row r="200" customFormat="false" ht="15" hidden="false" customHeight="false" outlineLevel="0" collapsed="false">
      <c r="A200" s="14"/>
      <c r="B200" s="15"/>
      <c r="C200" s="16"/>
      <c r="D200" s="17"/>
      <c r="E200" s="14"/>
      <c r="F200" s="14"/>
      <c r="G200" s="18"/>
      <c r="H200" s="14"/>
      <c r="I200" s="18"/>
      <c r="J200" s="14"/>
      <c r="K200" s="18"/>
      <c r="L200" s="19" t="str">
        <f aca="false">IF(AND(F200="",H200="",J200=""),"",IFERROR(G200*VLOOKUP(F200,'Batch Capacity'!$A$6:$C$40,3,FALSE()),0)+IFERROR(I200*VLOOKUP(H200,'Batch Capacity'!$A$6:$C$40,3,FALSE()),0)+IFERROR(K200*VLOOKUP(J200,'Batch Capacity'!$A$6:$C$40,3,FALSE()),0))</f>
        <v/>
      </c>
      <c r="M200" s="20"/>
      <c r="N200" s="19" t="str">
        <f aca="false">IF(L200="","",L200+N(M200))</f>
        <v/>
      </c>
      <c r="O200" s="18"/>
      <c r="P200" s="20"/>
      <c r="Q200" s="14"/>
      <c r="R200" s="18"/>
      <c r="S200" s="18"/>
      <c r="T200" s="19" t="str">
        <f aca="false">IF(N200="","",IF(OR(S200="Y",Y200="Cancelled"),0,N200-IF(AND(O200="Y",R200="Y"),N(P200),0)))</f>
        <v/>
      </c>
      <c r="U200" s="18"/>
      <c r="V200" s="15"/>
      <c r="W200" s="14"/>
      <c r="X200" s="21" t="str">
        <f aca="false">IF(OR(V200="",W200=""),"",IF(Y200="Cancelled","-",IF(COUNTIFS('Pickup Slots'!$A$6:$A$205,V200,'Pickup Slots'!$B$6:$B$205,W200)=0,"Slot not set up",IF(COUNTIFS($V$5:$V$304,V200,$W$5:$W$304,W200,$Y$5:$Y$304,"&lt;&gt;Cancelled")&gt;SUMIFS('Pickup Slots'!$C$6:$C$205,'Pickup Slots'!$A$6:$A$205,V200,'Pickup Slots'!$B$6:$B$205,W200),"DOUBLE-BOOKED","OK"))))</f>
        <v/>
      </c>
      <c r="Y200" s="14"/>
      <c r="Z200" s="16"/>
    </row>
    <row r="201" customFormat="false" ht="15" hidden="false" customHeight="false" outlineLevel="0" collapsed="false">
      <c r="A201" s="14"/>
      <c r="B201" s="15"/>
      <c r="C201" s="16"/>
      <c r="D201" s="17"/>
      <c r="E201" s="14"/>
      <c r="F201" s="14"/>
      <c r="G201" s="18"/>
      <c r="H201" s="14"/>
      <c r="I201" s="18"/>
      <c r="J201" s="14"/>
      <c r="K201" s="18"/>
      <c r="L201" s="19" t="str">
        <f aca="false">IF(AND(F201="",H201="",J201=""),"",IFERROR(G201*VLOOKUP(F201,'Batch Capacity'!$A$6:$C$40,3,FALSE()),0)+IFERROR(I201*VLOOKUP(H201,'Batch Capacity'!$A$6:$C$40,3,FALSE()),0)+IFERROR(K201*VLOOKUP(J201,'Batch Capacity'!$A$6:$C$40,3,FALSE()),0))</f>
        <v/>
      </c>
      <c r="M201" s="20"/>
      <c r="N201" s="19" t="str">
        <f aca="false">IF(L201="","",L201+N(M201))</f>
        <v/>
      </c>
      <c r="O201" s="18"/>
      <c r="P201" s="20"/>
      <c r="Q201" s="14"/>
      <c r="R201" s="18"/>
      <c r="S201" s="18"/>
      <c r="T201" s="19" t="str">
        <f aca="false">IF(N201="","",IF(OR(S201="Y",Y201="Cancelled"),0,N201-IF(AND(O201="Y",R201="Y"),N(P201),0)))</f>
        <v/>
      </c>
      <c r="U201" s="18"/>
      <c r="V201" s="15"/>
      <c r="W201" s="14"/>
      <c r="X201" s="21" t="str">
        <f aca="false">IF(OR(V201="",W201=""),"",IF(Y201="Cancelled","-",IF(COUNTIFS('Pickup Slots'!$A$6:$A$205,V201,'Pickup Slots'!$B$6:$B$205,W201)=0,"Slot not set up",IF(COUNTIFS($V$5:$V$304,V201,$W$5:$W$304,W201,$Y$5:$Y$304,"&lt;&gt;Cancelled")&gt;SUMIFS('Pickup Slots'!$C$6:$C$205,'Pickup Slots'!$A$6:$A$205,V201,'Pickup Slots'!$B$6:$B$205,W201),"DOUBLE-BOOKED","OK"))))</f>
        <v/>
      </c>
      <c r="Y201" s="14"/>
      <c r="Z201" s="16"/>
    </row>
    <row r="202" customFormat="false" ht="15" hidden="false" customHeight="false" outlineLevel="0" collapsed="false">
      <c r="A202" s="14"/>
      <c r="B202" s="15"/>
      <c r="C202" s="16"/>
      <c r="D202" s="17"/>
      <c r="E202" s="14"/>
      <c r="F202" s="14"/>
      <c r="G202" s="18"/>
      <c r="H202" s="14"/>
      <c r="I202" s="18"/>
      <c r="J202" s="14"/>
      <c r="K202" s="18"/>
      <c r="L202" s="19" t="str">
        <f aca="false">IF(AND(F202="",H202="",J202=""),"",IFERROR(G202*VLOOKUP(F202,'Batch Capacity'!$A$6:$C$40,3,FALSE()),0)+IFERROR(I202*VLOOKUP(H202,'Batch Capacity'!$A$6:$C$40,3,FALSE()),0)+IFERROR(K202*VLOOKUP(J202,'Batch Capacity'!$A$6:$C$40,3,FALSE()),0))</f>
        <v/>
      </c>
      <c r="M202" s="20"/>
      <c r="N202" s="19" t="str">
        <f aca="false">IF(L202="","",L202+N(M202))</f>
        <v/>
      </c>
      <c r="O202" s="18"/>
      <c r="P202" s="20"/>
      <c r="Q202" s="14"/>
      <c r="R202" s="18"/>
      <c r="S202" s="18"/>
      <c r="T202" s="19" t="str">
        <f aca="false">IF(N202="","",IF(OR(S202="Y",Y202="Cancelled"),0,N202-IF(AND(O202="Y",R202="Y"),N(P202),0)))</f>
        <v/>
      </c>
      <c r="U202" s="18"/>
      <c r="V202" s="15"/>
      <c r="W202" s="14"/>
      <c r="X202" s="21" t="str">
        <f aca="false">IF(OR(V202="",W202=""),"",IF(Y202="Cancelled","-",IF(COUNTIFS('Pickup Slots'!$A$6:$A$205,V202,'Pickup Slots'!$B$6:$B$205,W202)=0,"Slot not set up",IF(COUNTIFS($V$5:$V$304,V202,$W$5:$W$304,W202,$Y$5:$Y$304,"&lt;&gt;Cancelled")&gt;SUMIFS('Pickup Slots'!$C$6:$C$205,'Pickup Slots'!$A$6:$A$205,V202,'Pickup Slots'!$B$6:$B$205,W202),"DOUBLE-BOOKED","OK"))))</f>
        <v/>
      </c>
      <c r="Y202" s="14"/>
      <c r="Z202" s="16"/>
    </row>
    <row r="203" customFormat="false" ht="15" hidden="false" customHeight="false" outlineLevel="0" collapsed="false">
      <c r="A203" s="14"/>
      <c r="B203" s="15"/>
      <c r="C203" s="16"/>
      <c r="D203" s="17"/>
      <c r="E203" s="14"/>
      <c r="F203" s="14"/>
      <c r="G203" s="18"/>
      <c r="H203" s="14"/>
      <c r="I203" s="18"/>
      <c r="J203" s="14"/>
      <c r="K203" s="18"/>
      <c r="L203" s="19" t="str">
        <f aca="false">IF(AND(F203="",H203="",J203=""),"",IFERROR(G203*VLOOKUP(F203,'Batch Capacity'!$A$6:$C$40,3,FALSE()),0)+IFERROR(I203*VLOOKUP(H203,'Batch Capacity'!$A$6:$C$40,3,FALSE()),0)+IFERROR(K203*VLOOKUP(J203,'Batch Capacity'!$A$6:$C$40,3,FALSE()),0))</f>
        <v/>
      </c>
      <c r="M203" s="20"/>
      <c r="N203" s="19" t="str">
        <f aca="false">IF(L203="","",L203+N(M203))</f>
        <v/>
      </c>
      <c r="O203" s="18"/>
      <c r="P203" s="20"/>
      <c r="Q203" s="14"/>
      <c r="R203" s="18"/>
      <c r="S203" s="18"/>
      <c r="T203" s="19" t="str">
        <f aca="false">IF(N203="","",IF(OR(S203="Y",Y203="Cancelled"),0,N203-IF(AND(O203="Y",R203="Y"),N(P203),0)))</f>
        <v/>
      </c>
      <c r="U203" s="18"/>
      <c r="V203" s="15"/>
      <c r="W203" s="14"/>
      <c r="X203" s="21" t="str">
        <f aca="false">IF(OR(V203="",W203=""),"",IF(Y203="Cancelled","-",IF(COUNTIFS('Pickup Slots'!$A$6:$A$205,V203,'Pickup Slots'!$B$6:$B$205,W203)=0,"Slot not set up",IF(COUNTIFS($V$5:$V$304,V203,$W$5:$W$304,W203,$Y$5:$Y$304,"&lt;&gt;Cancelled")&gt;SUMIFS('Pickup Slots'!$C$6:$C$205,'Pickup Slots'!$A$6:$A$205,V203,'Pickup Slots'!$B$6:$B$205,W203),"DOUBLE-BOOKED","OK"))))</f>
        <v/>
      </c>
      <c r="Y203" s="14"/>
      <c r="Z203" s="16"/>
    </row>
    <row r="204" customFormat="false" ht="15" hidden="false" customHeight="false" outlineLevel="0" collapsed="false">
      <c r="A204" s="14"/>
      <c r="B204" s="15"/>
      <c r="C204" s="16"/>
      <c r="D204" s="17"/>
      <c r="E204" s="14"/>
      <c r="F204" s="14"/>
      <c r="G204" s="18"/>
      <c r="H204" s="14"/>
      <c r="I204" s="18"/>
      <c r="J204" s="14"/>
      <c r="K204" s="18"/>
      <c r="L204" s="19" t="str">
        <f aca="false">IF(AND(F204="",H204="",J204=""),"",IFERROR(G204*VLOOKUP(F204,'Batch Capacity'!$A$6:$C$40,3,FALSE()),0)+IFERROR(I204*VLOOKUP(H204,'Batch Capacity'!$A$6:$C$40,3,FALSE()),0)+IFERROR(K204*VLOOKUP(J204,'Batch Capacity'!$A$6:$C$40,3,FALSE()),0))</f>
        <v/>
      </c>
      <c r="M204" s="20"/>
      <c r="N204" s="19" t="str">
        <f aca="false">IF(L204="","",L204+N(M204))</f>
        <v/>
      </c>
      <c r="O204" s="18"/>
      <c r="P204" s="20"/>
      <c r="Q204" s="14"/>
      <c r="R204" s="18"/>
      <c r="S204" s="18"/>
      <c r="T204" s="19" t="str">
        <f aca="false">IF(N204="","",IF(OR(S204="Y",Y204="Cancelled"),0,N204-IF(AND(O204="Y",R204="Y"),N(P204),0)))</f>
        <v/>
      </c>
      <c r="U204" s="18"/>
      <c r="V204" s="15"/>
      <c r="W204" s="14"/>
      <c r="X204" s="21" t="str">
        <f aca="false">IF(OR(V204="",W204=""),"",IF(Y204="Cancelled","-",IF(COUNTIFS('Pickup Slots'!$A$6:$A$205,V204,'Pickup Slots'!$B$6:$B$205,W204)=0,"Slot not set up",IF(COUNTIFS($V$5:$V$304,V204,$W$5:$W$304,W204,$Y$5:$Y$304,"&lt;&gt;Cancelled")&gt;SUMIFS('Pickup Slots'!$C$6:$C$205,'Pickup Slots'!$A$6:$A$205,V204,'Pickup Slots'!$B$6:$B$205,W204),"DOUBLE-BOOKED","OK"))))</f>
        <v/>
      </c>
      <c r="Y204" s="14"/>
      <c r="Z204" s="16"/>
    </row>
    <row r="205" customFormat="false" ht="15" hidden="false" customHeight="false" outlineLevel="0" collapsed="false">
      <c r="A205" s="14"/>
      <c r="B205" s="15"/>
      <c r="C205" s="16"/>
      <c r="D205" s="17"/>
      <c r="E205" s="14"/>
      <c r="F205" s="14"/>
      <c r="G205" s="18"/>
      <c r="H205" s="14"/>
      <c r="I205" s="18"/>
      <c r="J205" s="14"/>
      <c r="K205" s="18"/>
      <c r="L205" s="19" t="str">
        <f aca="false">IF(AND(F205="",H205="",J205=""),"",IFERROR(G205*VLOOKUP(F205,'Batch Capacity'!$A$6:$C$40,3,FALSE()),0)+IFERROR(I205*VLOOKUP(H205,'Batch Capacity'!$A$6:$C$40,3,FALSE()),0)+IFERROR(K205*VLOOKUP(J205,'Batch Capacity'!$A$6:$C$40,3,FALSE()),0))</f>
        <v/>
      </c>
      <c r="M205" s="20"/>
      <c r="N205" s="19" t="str">
        <f aca="false">IF(L205="","",L205+N(M205))</f>
        <v/>
      </c>
      <c r="O205" s="18"/>
      <c r="P205" s="20"/>
      <c r="Q205" s="14"/>
      <c r="R205" s="18"/>
      <c r="S205" s="18"/>
      <c r="T205" s="19" t="str">
        <f aca="false">IF(N205="","",IF(OR(S205="Y",Y205="Cancelled"),0,N205-IF(AND(O205="Y",R205="Y"),N(P205),0)))</f>
        <v/>
      </c>
      <c r="U205" s="18"/>
      <c r="V205" s="15"/>
      <c r="W205" s="14"/>
      <c r="X205" s="21" t="str">
        <f aca="false">IF(OR(V205="",W205=""),"",IF(Y205="Cancelled","-",IF(COUNTIFS('Pickup Slots'!$A$6:$A$205,V205,'Pickup Slots'!$B$6:$B$205,W205)=0,"Slot not set up",IF(COUNTIFS($V$5:$V$304,V205,$W$5:$W$304,W205,$Y$5:$Y$304,"&lt;&gt;Cancelled")&gt;SUMIFS('Pickup Slots'!$C$6:$C$205,'Pickup Slots'!$A$6:$A$205,V205,'Pickup Slots'!$B$6:$B$205,W205),"DOUBLE-BOOKED","OK"))))</f>
        <v/>
      </c>
      <c r="Y205" s="14"/>
      <c r="Z205" s="16"/>
    </row>
    <row r="206" customFormat="false" ht="15" hidden="false" customHeight="false" outlineLevel="0" collapsed="false">
      <c r="A206" s="14"/>
      <c r="B206" s="15"/>
      <c r="C206" s="16"/>
      <c r="D206" s="17"/>
      <c r="E206" s="14"/>
      <c r="F206" s="14"/>
      <c r="G206" s="18"/>
      <c r="H206" s="14"/>
      <c r="I206" s="18"/>
      <c r="J206" s="14"/>
      <c r="K206" s="18"/>
      <c r="L206" s="19" t="str">
        <f aca="false">IF(AND(F206="",H206="",J206=""),"",IFERROR(G206*VLOOKUP(F206,'Batch Capacity'!$A$6:$C$40,3,FALSE()),0)+IFERROR(I206*VLOOKUP(H206,'Batch Capacity'!$A$6:$C$40,3,FALSE()),0)+IFERROR(K206*VLOOKUP(J206,'Batch Capacity'!$A$6:$C$40,3,FALSE()),0))</f>
        <v/>
      </c>
      <c r="M206" s="20"/>
      <c r="N206" s="19" t="str">
        <f aca="false">IF(L206="","",L206+N(M206))</f>
        <v/>
      </c>
      <c r="O206" s="18"/>
      <c r="P206" s="20"/>
      <c r="Q206" s="14"/>
      <c r="R206" s="18"/>
      <c r="S206" s="18"/>
      <c r="T206" s="19" t="str">
        <f aca="false">IF(N206="","",IF(OR(S206="Y",Y206="Cancelled"),0,N206-IF(AND(O206="Y",R206="Y"),N(P206),0)))</f>
        <v/>
      </c>
      <c r="U206" s="18"/>
      <c r="V206" s="15"/>
      <c r="W206" s="14"/>
      <c r="X206" s="21" t="str">
        <f aca="false">IF(OR(V206="",W206=""),"",IF(Y206="Cancelled","-",IF(COUNTIFS('Pickup Slots'!$A$6:$A$205,V206,'Pickup Slots'!$B$6:$B$205,W206)=0,"Slot not set up",IF(COUNTIFS($V$5:$V$304,V206,$W$5:$W$304,W206,$Y$5:$Y$304,"&lt;&gt;Cancelled")&gt;SUMIFS('Pickup Slots'!$C$6:$C$205,'Pickup Slots'!$A$6:$A$205,V206,'Pickup Slots'!$B$6:$B$205,W206),"DOUBLE-BOOKED","OK"))))</f>
        <v/>
      </c>
      <c r="Y206" s="14"/>
      <c r="Z206" s="16"/>
    </row>
    <row r="207" customFormat="false" ht="15" hidden="false" customHeight="false" outlineLevel="0" collapsed="false">
      <c r="A207" s="14"/>
      <c r="B207" s="15"/>
      <c r="C207" s="16"/>
      <c r="D207" s="17"/>
      <c r="E207" s="14"/>
      <c r="F207" s="14"/>
      <c r="G207" s="18"/>
      <c r="H207" s="14"/>
      <c r="I207" s="18"/>
      <c r="J207" s="14"/>
      <c r="K207" s="18"/>
      <c r="L207" s="19" t="str">
        <f aca="false">IF(AND(F207="",H207="",J207=""),"",IFERROR(G207*VLOOKUP(F207,'Batch Capacity'!$A$6:$C$40,3,FALSE()),0)+IFERROR(I207*VLOOKUP(H207,'Batch Capacity'!$A$6:$C$40,3,FALSE()),0)+IFERROR(K207*VLOOKUP(J207,'Batch Capacity'!$A$6:$C$40,3,FALSE()),0))</f>
        <v/>
      </c>
      <c r="M207" s="20"/>
      <c r="N207" s="19" t="str">
        <f aca="false">IF(L207="","",L207+N(M207))</f>
        <v/>
      </c>
      <c r="O207" s="18"/>
      <c r="P207" s="20"/>
      <c r="Q207" s="14"/>
      <c r="R207" s="18"/>
      <c r="S207" s="18"/>
      <c r="T207" s="19" t="str">
        <f aca="false">IF(N207="","",IF(OR(S207="Y",Y207="Cancelled"),0,N207-IF(AND(O207="Y",R207="Y"),N(P207),0)))</f>
        <v/>
      </c>
      <c r="U207" s="18"/>
      <c r="V207" s="15"/>
      <c r="W207" s="14"/>
      <c r="X207" s="21" t="str">
        <f aca="false">IF(OR(V207="",W207=""),"",IF(Y207="Cancelled","-",IF(COUNTIFS('Pickup Slots'!$A$6:$A$205,V207,'Pickup Slots'!$B$6:$B$205,W207)=0,"Slot not set up",IF(COUNTIFS($V$5:$V$304,V207,$W$5:$W$304,W207,$Y$5:$Y$304,"&lt;&gt;Cancelled")&gt;SUMIFS('Pickup Slots'!$C$6:$C$205,'Pickup Slots'!$A$6:$A$205,V207,'Pickup Slots'!$B$6:$B$205,W207),"DOUBLE-BOOKED","OK"))))</f>
        <v/>
      </c>
      <c r="Y207" s="14"/>
      <c r="Z207" s="16"/>
    </row>
    <row r="208" customFormat="false" ht="15" hidden="false" customHeight="false" outlineLevel="0" collapsed="false">
      <c r="A208" s="14"/>
      <c r="B208" s="15"/>
      <c r="C208" s="16"/>
      <c r="D208" s="17"/>
      <c r="E208" s="14"/>
      <c r="F208" s="14"/>
      <c r="G208" s="18"/>
      <c r="H208" s="14"/>
      <c r="I208" s="18"/>
      <c r="J208" s="14"/>
      <c r="K208" s="18"/>
      <c r="L208" s="19" t="str">
        <f aca="false">IF(AND(F208="",H208="",J208=""),"",IFERROR(G208*VLOOKUP(F208,'Batch Capacity'!$A$6:$C$40,3,FALSE()),0)+IFERROR(I208*VLOOKUP(H208,'Batch Capacity'!$A$6:$C$40,3,FALSE()),0)+IFERROR(K208*VLOOKUP(J208,'Batch Capacity'!$A$6:$C$40,3,FALSE()),0))</f>
        <v/>
      </c>
      <c r="M208" s="20"/>
      <c r="N208" s="19" t="str">
        <f aca="false">IF(L208="","",L208+N(M208))</f>
        <v/>
      </c>
      <c r="O208" s="18"/>
      <c r="P208" s="20"/>
      <c r="Q208" s="14"/>
      <c r="R208" s="18"/>
      <c r="S208" s="18"/>
      <c r="T208" s="19" t="str">
        <f aca="false">IF(N208="","",IF(OR(S208="Y",Y208="Cancelled"),0,N208-IF(AND(O208="Y",R208="Y"),N(P208),0)))</f>
        <v/>
      </c>
      <c r="U208" s="18"/>
      <c r="V208" s="15"/>
      <c r="W208" s="14"/>
      <c r="X208" s="21" t="str">
        <f aca="false">IF(OR(V208="",W208=""),"",IF(Y208="Cancelled","-",IF(COUNTIFS('Pickup Slots'!$A$6:$A$205,V208,'Pickup Slots'!$B$6:$B$205,W208)=0,"Slot not set up",IF(COUNTIFS($V$5:$V$304,V208,$W$5:$W$304,W208,$Y$5:$Y$304,"&lt;&gt;Cancelled")&gt;SUMIFS('Pickup Slots'!$C$6:$C$205,'Pickup Slots'!$A$6:$A$205,V208,'Pickup Slots'!$B$6:$B$205,W208),"DOUBLE-BOOKED","OK"))))</f>
        <v/>
      </c>
      <c r="Y208" s="14"/>
      <c r="Z208" s="16"/>
    </row>
    <row r="209" customFormat="false" ht="15" hidden="false" customHeight="false" outlineLevel="0" collapsed="false">
      <c r="A209" s="14"/>
      <c r="B209" s="15"/>
      <c r="C209" s="16"/>
      <c r="D209" s="17"/>
      <c r="E209" s="14"/>
      <c r="F209" s="14"/>
      <c r="G209" s="18"/>
      <c r="H209" s="14"/>
      <c r="I209" s="18"/>
      <c r="J209" s="14"/>
      <c r="K209" s="18"/>
      <c r="L209" s="19" t="str">
        <f aca="false">IF(AND(F209="",H209="",J209=""),"",IFERROR(G209*VLOOKUP(F209,'Batch Capacity'!$A$6:$C$40,3,FALSE()),0)+IFERROR(I209*VLOOKUP(H209,'Batch Capacity'!$A$6:$C$40,3,FALSE()),0)+IFERROR(K209*VLOOKUP(J209,'Batch Capacity'!$A$6:$C$40,3,FALSE()),0))</f>
        <v/>
      </c>
      <c r="M209" s="20"/>
      <c r="N209" s="19" t="str">
        <f aca="false">IF(L209="","",L209+N(M209))</f>
        <v/>
      </c>
      <c r="O209" s="18"/>
      <c r="P209" s="20"/>
      <c r="Q209" s="14"/>
      <c r="R209" s="18"/>
      <c r="S209" s="18"/>
      <c r="T209" s="19" t="str">
        <f aca="false">IF(N209="","",IF(OR(S209="Y",Y209="Cancelled"),0,N209-IF(AND(O209="Y",R209="Y"),N(P209),0)))</f>
        <v/>
      </c>
      <c r="U209" s="18"/>
      <c r="V209" s="15"/>
      <c r="W209" s="14"/>
      <c r="X209" s="21" t="str">
        <f aca="false">IF(OR(V209="",W209=""),"",IF(Y209="Cancelled","-",IF(COUNTIFS('Pickup Slots'!$A$6:$A$205,V209,'Pickup Slots'!$B$6:$B$205,W209)=0,"Slot not set up",IF(COUNTIFS($V$5:$V$304,V209,$W$5:$W$304,W209,$Y$5:$Y$304,"&lt;&gt;Cancelled")&gt;SUMIFS('Pickup Slots'!$C$6:$C$205,'Pickup Slots'!$A$6:$A$205,V209,'Pickup Slots'!$B$6:$B$205,W209),"DOUBLE-BOOKED","OK"))))</f>
        <v/>
      </c>
      <c r="Y209" s="14"/>
      <c r="Z209" s="16"/>
    </row>
    <row r="210" customFormat="false" ht="15" hidden="false" customHeight="false" outlineLevel="0" collapsed="false">
      <c r="A210" s="14"/>
      <c r="B210" s="15"/>
      <c r="C210" s="16"/>
      <c r="D210" s="17"/>
      <c r="E210" s="14"/>
      <c r="F210" s="14"/>
      <c r="G210" s="18"/>
      <c r="H210" s="14"/>
      <c r="I210" s="18"/>
      <c r="J210" s="14"/>
      <c r="K210" s="18"/>
      <c r="L210" s="19" t="str">
        <f aca="false">IF(AND(F210="",H210="",J210=""),"",IFERROR(G210*VLOOKUP(F210,'Batch Capacity'!$A$6:$C$40,3,FALSE()),0)+IFERROR(I210*VLOOKUP(H210,'Batch Capacity'!$A$6:$C$40,3,FALSE()),0)+IFERROR(K210*VLOOKUP(J210,'Batch Capacity'!$A$6:$C$40,3,FALSE()),0))</f>
        <v/>
      </c>
      <c r="M210" s="20"/>
      <c r="N210" s="19" t="str">
        <f aca="false">IF(L210="","",L210+N(M210))</f>
        <v/>
      </c>
      <c r="O210" s="18"/>
      <c r="P210" s="20"/>
      <c r="Q210" s="14"/>
      <c r="R210" s="18"/>
      <c r="S210" s="18"/>
      <c r="T210" s="19" t="str">
        <f aca="false">IF(N210="","",IF(OR(S210="Y",Y210="Cancelled"),0,N210-IF(AND(O210="Y",R210="Y"),N(P210),0)))</f>
        <v/>
      </c>
      <c r="U210" s="18"/>
      <c r="V210" s="15"/>
      <c r="W210" s="14"/>
      <c r="X210" s="21" t="str">
        <f aca="false">IF(OR(V210="",W210=""),"",IF(Y210="Cancelled","-",IF(COUNTIFS('Pickup Slots'!$A$6:$A$205,V210,'Pickup Slots'!$B$6:$B$205,W210)=0,"Slot not set up",IF(COUNTIFS($V$5:$V$304,V210,$W$5:$W$304,W210,$Y$5:$Y$304,"&lt;&gt;Cancelled")&gt;SUMIFS('Pickup Slots'!$C$6:$C$205,'Pickup Slots'!$A$6:$A$205,V210,'Pickup Slots'!$B$6:$B$205,W210),"DOUBLE-BOOKED","OK"))))</f>
        <v/>
      </c>
      <c r="Y210" s="14"/>
      <c r="Z210" s="16"/>
    </row>
    <row r="211" customFormat="false" ht="15" hidden="false" customHeight="false" outlineLevel="0" collapsed="false">
      <c r="A211" s="14"/>
      <c r="B211" s="15"/>
      <c r="C211" s="16"/>
      <c r="D211" s="17"/>
      <c r="E211" s="14"/>
      <c r="F211" s="14"/>
      <c r="G211" s="18"/>
      <c r="H211" s="14"/>
      <c r="I211" s="18"/>
      <c r="J211" s="14"/>
      <c r="K211" s="18"/>
      <c r="L211" s="19" t="str">
        <f aca="false">IF(AND(F211="",H211="",J211=""),"",IFERROR(G211*VLOOKUP(F211,'Batch Capacity'!$A$6:$C$40,3,FALSE()),0)+IFERROR(I211*VLOOKUP(H211,'Batch Capacity'!$A$6:$C$40,3,FALSE()),0)+IFERROR(K211*VLOOKUP(J211,'Batch Capacity'!$A$6:$C$40,3,FALSE()),0))</f>
        <v/>
      </c>
      <c r="M211" s="20"/>
      <c r="N211" s="19" t="str">
        <f aca="false">IF(L211="","",L211+N(M211))</f>
        <v/>
      </c>
      <c r="O211" s="18"/>
      <c r="P211" s="20"/>
      <c r="Q211" s="14"/>
      <c r="R211" s="18"/>
      <c r="S211" s="18"/>
      <c r="T211" s="19" t="str">
        <f aca="false">IF(N211="","",IF(OR(S211="Y",Y211="Cancelled"),0,N211-IF(AND(O211="Y",R211="Y"),N(P211),0)))</f>
        <v/>
      </c>
      <c r="U211" s="18"/>
      <c r="V211" s="15"/>
      <c r="W211" s="14"/>
      <c r="X211" s="21" t="str">
        <f aca="false">IF(OR(V211="",W211=""),"",IF(Y211="Cancelled","-",IF(COUNTIFS('Pickup Slots'!$A$6:$A$205,V211,'Pickup Slots'!$B$6:$B$205,W211)=0,"Slot not set up",IF(COUNTIFS($V$5:$V$304,V211,$W$5:$W$304,W211,$Y$5:$Y$304,"&lt;&gt;Cancelled")&gt;SUMIFS('Pickup Slots'!$C$6:$C$205,'Pickup Slots'!$A$6:$A$205,V211,'Pickup Slots'!$B$6:$B$205,W211),"DOUBLE-BOOKED","OK"))))</f>
        <v/>
      </c>
      <c r="Y211" s="14"/>
      <c r="Z211" s="16"/>
    </row>
    <row r="212" customFormat="false" ht="15" hidden="false" customHeight="false" outlineLevel="0" collapsed="false">
      <c r="A212" s="14"/>
      <c r="B212" s="15"/>
      <c r="C212" s="16"/>
      <c r="D212" s="17"/>
      <c r="E212" s="14"/>
      <c r="F212" s="14"/>
      <c r="G212" s="18"/>
      <c r="H212" s="14"/>
      <c r="I212" s="18"/>
      <c r="J212" s="14"/>
      <c r="K212" s="18"/>
      <c r="L212" s="19" t="str">
        <f aca="false">IF(AND(F212="",H212="",J212=""),"",IFERROR(G212*VLOOKUP(F212,'Batch Capacity'!$A$6:$C$40,3,FALSE()),0)+IFERROR(I212*VLOOKUP(H212,'Batch Capacity'!$A$6:$C$40,3,FALSE()),0)+IFERROR(K212*VLOOKUP(J212,'Batch Capacity'!$A$6:$C$40,3,FALSE()),0))</f>
        <v/>
      </c>
      <c r="M212" s="20"/>
      <c r="N212" s="19" t="str">
        <f aca="false">IF(L212="","",L212+N(M212))</f>
        <v/>
      </c>
      <c r="O212" s="18"/>
      <c r="P212" s="20"/>
      <c r="Q212" s="14"/>
      <c r="R212" s="18"/>
      <c r="S212" s="18"/>
      <c r="T212" s="19" t="str">
        <f aca="false">IF(N212="","",IF(OR(S212="Y",Y212="Cancelled"),0,N212-IF(AND(O212="Y",R212="Y"),N(P212),0)))</f>
        <v/>
      </c>
      <c r="U212" s="18"/>
      <c r="V212" s="15"/>
      <c r="W212" s="14"/>
      <c r="X212" s="21" t="str">
        <f aca="false">IF(OR(V212="",W212=""),"",IF(Y212="Cancelled","-",IF(COUNTIFS('Pickup Slots'!$A$6:$A$205,V212,'Pickup Slots'!$B$6:$B$205,W212)=0,"Slot not set up",IF(COUNTIFS($V$5:$V$304,V212,$W$5:$W$304,W212,$Y$5:$Y$304,"&lt;&gt;Cancelled")&gt;SUMIFS('Pickup Slots'!$C$6:$C$205,'Pickup Slots'!$A$6:$A$205,V212,'Pickup Slots'!$B$6:$B$205,W212),"DOUBLE-BOOKED","OK"))))</f>
        <v/>
      </c>
      <c r="Y212" s="14"/>
      <c r="Z212" s="16"/>
    </row>
    <row r="213" customFormat="false" ht="15" hidden="false" customHeight="false" outlineLevel="0" collapsed="false">
      <c r="A213" s="14"/>
      <c r="B213" s="15"/>
      <c r="C213" s="16"/>
      <c r="D213" s="17"/>
      <c r="E213" s="14"/>
      <c r="F213" s="14"/>
      <c r="G213" s="18"/>
      <c r="H213" s="14"/>
      <c r="I213" s="18"/>
      <c r="J213" s="14"/>
      <c r="K213" s="18"/>
      <c r="L213" s="19" t="str">
        <f aca="false">IF(AND(F213="",H213="",J213=""),"",IFERROR(G213*VLOOKUP(F213,'Batch Capacity'!$A$6:$C$40,3,FALSE()),0)+IFERROR(I213*VLOOKUP(H213,'Batch Capacity'!$A$6:$C$40,3,FALSE()),0)+IFERROR(K213*VLOOKUP(J213,'Batch Capacity'!$A$6:$C$40,3,FALSE()),0))</f>
        <v/>
      </c>
      <c r="M213" s="20"/>
      <c r="N213" s="19" t="str">
        <f aca="false">IF(L213="","",L213+N(M213))</f>
        <v/>
      </c>
      <c r="O213" s="18"/>
      <c r="P213" s="20"/>
      <c r="Q213" s="14"/>
      <c r="R213" s="18"/>
      <c r="S213" s="18"/>
      <c r="T213" s="19" t="str">
        <f aca="false">IF(N213="","",IF(OR(S213="Y",Y213="Cancelled"),0,N213-IF(AND(O213="Y",R213="Y"),N(P213),0)))</f>
        <v/>
      </c>
      <c r="U213" s="18"/>
      <c r="V213" s="15"/>
      <c r="W213" s="14"/>
      <c r="X213" s="21" t="str">
        <f aca="false">IF(OR(V213="",W213=""),"",IF(Y213="Cancelled","-",IF(COUNTIFS('Pickup Slots'!$A$6:$A$205,V213,'Pickup Slots'!$B$6:$B$205,W213)=0,"Slot not set up",IF(COUNTIFS($V$5:$V$304,V213,$W$5:$W$304,W213,$Y$5:$Y$304,"&lt;&gt;Cancelled")&gt;SUMIFS('Pickup Slots'!$C$6:$C$205,'Pickup Slots'!$A$6:$A$205,V213,'Pickup Slots'!$B$6:$B$205,W213),"DOUBLE-BOOKED","OK"))))</f>
        <v/>
      </c>
      <c r="Y213" s="14"/>
      <c r="Z213" s="16"/>
    </row>
    <row r="214" customFormat="false" ht="15" hidden="false" customHeight="false" outlineLevel="0" collapsed="false">
      <c r="A214" s="14"/>
      <c r="B214" s="15"/>
      <c r="C214" s="16"/>
      <c r="D214" s="17"/>
      <c r="E214" s="14"/>
      <c r="F214" s="14"/>
      <c r="G214" s="18"/>
      <c r="H214" s="14"/>
      <c r="I214" s="18"/>
      <c r="J214" s="14"/>
      <c r="K214" s="18"/>
      <c r="L214" s="19" t="str">
        <f aca="false">IF(AND(F214="",H214="",J214=""),"",IFERROR(G214*VLOOKUP(F214,'Batch Capacity'!$A$6:$C$40,3,FALSE()),0)+IFERROR(I214*VLOOKUP(H214,'Batch Capacity'!$A$6:$C$40,3,FALSE()),0)+IFERROR(K214*VLOOKUP(J214,'Batch Capacity'!$A$6:$C$40,3,FALSE()),0))</f>
        <v/>
      </c>
      <c r="M214" s="20"/>
      <c r="N214" s="19" t="str">
        <f aca="false">IF(L214="","",L214+N(M214))</f>
        <v/>
      </c>
      <c r="O214" s="18"/>
      <c r="P214" s="20"/>
      <c r="Q214" s="14"/>
      <c r="R214" s="18"/>
      <c r="S214" s="18"/>
      <c r="T214" s="19" t="str">
        <f aca="false">IF(N214="","",IF(OR(S214="Y",Y214="Cancelled"),0,N214-IF(AND(O214="Y",R214="Y"),N(P214),0)))</f>
        <v/>
      </c>
      <c r="U214" s="18"/>
      <c r="V214" s="15"/>
      <c r="W214" s="14"/>
      <c r="X214" s="21" t="str">
        <f aca="false">IF(OR(V214="",W214=""),"",IF(Y214="Cancelled","-",IF(COUNTIFS('Pickup Slots'!$A$6:$A$205,V214,'Pickup Slots'!$B$6:$B$205,W214)=0,"Slot not set up",IF(COUNTIFS($V$5:$V$304,V214,$W$5:$W$304,W214,$Y$5:$Y$304,"&lt;&gt;Cancelled")&gt;SUMIFS('Pickup Slots'!$C$6:$C$205,'Pickup Slots'!$A$6:$A$205,V214,'Pickup Slots'!$B$6:$B$205,W214),"DOUBLE-BOOKED","OK"))))</f>
        <v/>
      </c>
      <c r="Y214" s="14"/>
      <c r="Z214" s="16"/>
    </row>
    <row r="215" customFormat="false" ht="15" hidden="false" customHeight="false" outlineLevel="0" collapsed="false">
      <c r="A215" s="14"/>
      <c r="B215" s="15"/>
      <c r="C215" s="16"/>
      <c r="D215" s="17"/>
      <c r="E215" s="14"/>
      <c r="F215" s="14"/>
      <c r="G215" s="18"/>
      <c r="H215" s="14"/>
      <c r="I215" s="18"/>
      <c r="J215" s="14"/>
      <c r="K215" s="18"/>
      <c r="L215" s="19" t="str">
        <f aca="false">IF(AND(F215="",H215="",J215=""),"",IFERROR(G215*VLOOKUP(F215,'Batch Capacity'!$A$6:$C$40,3,FALSE()),0)+IFERROR(I215*VLOOKUP(H215,'Batch Capacity'!$A$6:$C$40,3,FALSE()),0)+IFERROR(K215*VLOOKUP(J215,'Batch Capacity'!$A$6:$C$40,3,FALSE()),0))</f>
        <v/>
      </c>
      <c r="M215" s="20"/>
      <c r="N215" s="19" t="str">
        <f aca="false">IF(L215="","",L215+N(M215))</f>
        <v/>
      </c>
      <c r="O215" s="18"/>
      <c r="P215" s="20"/>
      <c r="Q215" s="14"/>
      <c r="R215" s="18"/>
      <c r="S215" s="18"/>
      <c r="T215" s="19" t="str">
        <f aca="false">IF(N215="","",IF(OR(S215="Y",Y215="Cancelled"),0,N215-IF(AND(O215="Y",R215="Y"),N(P215),0)))</f>
        <v/>
      </c>
      <c r="U215" s="18"/>
      <c r="V215" s="15"/>
      <c r="W215" s="14"/>
      <c r="X215" s="21" t="str">
        <f aca="false">IF(OR(V215="",W215=""),"",IF(Y215="Cancelled","-",IF(COUNTIFS('Pickup Slots'!$A$6:$A$205,V215,'Pickup Slots'!$B$6:$B$205,W215)=0,"Slot not set up",IF(COUNTIFS($V$5:$V$304,V215,$W$5:$W$304,W215,$Y$5:$Y$304,"&lt;&gt;Cancelled")&gt;SUMIFS('Pickup Slots'!$C$6:$C$205,'Pickup Slots'!$A$6:$A$205,V215,'Pickup Slots'!$B$6:$B$205,W215),"DOUBLE-BOOKED","OK"))))</f>
        <v/>
      </c>
      <c r="Y215" s="14"/>
      <c r="Z215" s="16"/>
    </row>
    <row r="216" customFormat="false" ht="15" hidden="false" customHeight="false" outlineLevel="0" collapsed="false">
      <c r="A216" s="14"/>
      <c r="B216" s="15"/>
      <c r="C216" s="16"/>
      <c r="D216" s="17"/>
      <c r="E216" s="14"/>
      <c r="F216" s="14"/>
      <c r="G216" s="18"/>
      <c r="H216" s="14"/>
      <c r="I216" s="18"/>
      <c r="J216" s="14"/>
      <c r="K216" s="18"/>
      <c r="L216" s="19" t="str">
        <f aca="false">IF(AND(F216="",H216="",J216=""),"",IFERROR(G216*VLOOKUP(F216,'Batch Capacity'!$A$6:$C$40,3,FALSE()),0)+IFERROR(I216*VLOOKUP(H216,'Batch Capacity'!$A$6:$C$40,3,FALSE()),0)+IFERROR(K216*VLOOKUP(J216,'Batch Capacity'!$A$6:$C$40,3,FALSE()),0))</f>
        <v/>
      </c>
      <c r="M216" s="20"/>
      <c r="N216" s="19" t="str">
        <f aca="false">IF(L216="","",L216+N(M216))</f>
        <v/>
      </c>
      <c r="O216" s="18"/>
      <c r="P216" s="20"/>
      <c r="Q216" s="14"/>
      <c r="R216" s="18"/>
      <c r="S216" s="18"/>
      <c r="T216" s="19" t="str">
        <f aca="false">IF(N216="","",IF(OR(S216="Y",Y216="Cancelled"),0,N216-IF(AND(O216="Y",R216="Y"),N(P216),0)))</f>
        <v/>
      </c>
      <c r="U216" s="18"/>
      <c r="V216" s="15"/>
      <c r="W216" s="14"/>
      <c r="X216" s="21" t="str">
        <f aca="false">IF(OR(V216="",W216=""),"",IF(Y216="Cancelled","-",IF(COUNTIFS('Pickup Slots'!$A$6:$A$205,V216,'Pickup Slots'!$B$6:$B$205,W216)=0,"Slot not set up",IF(COUNTIFS($V$5:$V$304,V216,$W$5:$W$304,W216,$Y$5:$Y$304,"&lt;&gt;Cancelled")&gt;SUMIFS('Pickup Slots'!$C$6:$C$205,'Pickup Slots'!$A$6:$A$205,V216,'Pickup Slots'!$B$6:$B$205,W216),"DOUBLE-BOOKED","OK"))))</f>
        <v/>
      </c>
      <c r="Y216" s="14"/>
      <c r="Z216" s="16"/>
    </row>
    <row r="217" customFormat="false" ht="15" hidden="false" customHeight="false" outlineLevel="0" collapsed="false">
      <c r="A217" s="14"/>
      <c r="B217" s="15"/>
      <c r="C217" s="16"/>
      <c r="D217" s="17"/>
      <c r="E217" s="14"/>
      <c r="F217" s="14"/>
      <c r="G217" s="18"/>
      <c r="H217" s="14"/>
      <c r="I217" s="18"/>
      <c r="J217" s="14"/>
      <c r="K217" s="18"/>
      <c r="L217" s="19" t="str">
        <f aca="false">IF(AND(F217="",H217="",J217=""),"",IFERROR(G217*VLOOKUP(F217,'Batch Capacity'!$A$6:$C$40,3,FALSE()),0)+IFERROR(I217*VLOOKUP(H217,'Batch Capacity'!$A$6:$C$40,3,FALSE()),0)+IFERROR(K217*VLOOKUP(J217,'Batch Capacity'!$A$6:$C$40,3,FALSE()),0))</f>
        <v/>
      </c>
      <c r="M217" s="20"/>
      <c r="N217" s="19" t="str">
        <f aca="false">IF(L217="","",L217+N(M217))</f>
        <v/>
      </c>
      <c r="O217" s="18"/>
      <c r="P217" s="20"/>
      <c r="Q217" s="14"/>
      <c r="R217" s="18"/>
      <c r="S217" s="18"/>
      <c r="T217" s="19" t="str">
        <f aca="false">IF(N217="","",IF(OR(S217="Y",Y217="Cancelled"),0,N217-IF(AND(O217="Y",R217="Y"),N(P217),0)))</f>
        <v/>
      </c>
      <c r="U217" s="18"/>
      <c r="V217" s="15"/>
      <c r="W217" s="14"/>
      <c r="X217" s="21" t="str">
        <f aca="false">IF(OR(V217="",W217=""),"",IF(Y217="Cancelled","-",IF(COUNTIFS('Pickup Slots'!$A$6:$A$205,V217,'Pickup Slots'!$B$6:$B$205,W217)=0,"Slot not set up",IF(COUNTIFS($V$5:$V$304,V217,$W$5:$W$304,W217,$Y$5:$Y$304,"&lt;&gt;Cancelled")&gt;SUMIFS('Pickup Slots'!$C$6:$C$205,'Pickup Slots'!$A$6:$A$205,V217,'Pickup Slots'!$B$6:$B$205,W217),"DOUBLE-BOOKED","OK"))))</f>
        <v/>
      </c>
      <c r="Y217" s="14"/>
      <c r="Z217" s="16"/>
    </row>
    <row r="218" customFormat="false" ht="15" hidden="false" customHeight="false" outlineLevel="0" collapsed="false">
      <c r="A218" s="14"/>
      <c r="B218" s="15"/>
      <c r="C218" s="16"/>
      <c r="D218" s="17"/>
      <c r="E218" s="14"/>
      <c r="F218" s="14"/>
      <c r="G218" s="18"/>
      <c r="H218" s="14"/>
      <c r="I218" s="18"/>
      <c r="J218" s="14"/>
      <c r="K218" s="18"/>
      <c r="L218" s="19" t="str">
        <f aca="false">IF(AND(F218="",H218="",J218=""),"",IFERROR(G218*VLOOKUP(F218,'Batch Capacity'!$A$6:$C$40,3,FALSE()),0)+IFERROR(I218*VLOOKUP(H218,'Batch Capacity'!$A$6:$C$40,3,FALSE()),0)+IFERROR(K218*VLOOKUP(J218,'Batch Capacity'!$A$6:$C$40,3,FALSE()),0))</f>
        <v/>
      </c>
      <c r="M218" s="20"/>
      <c r="N218" s="19" t="str">
        <f aca="false">IF(L218="","",L218+N(M218))</f>
        <v/>
      </c>
      <c r="O218" s="18"/>
      <c r="P218" s="20"/>
      <c r="Q218" s="14"/>
      <c r="R218" s="18"/>
      <c r="S218" s="18"/>
      <c r="T218" s="19" t="str">
        <f aca="false">IF(N218="","",IF(OR(S218="Y",Y218="Cancelled"),0,N218-IF(AND(O218="Y",R218="Y"),N(P218),0)))</f>
        <v/>
      </c>
      <c r="U218" s="18"/>
      <c r="V218" s="15"/>
      <c r="W218" s="14"/>
      <c r="X218" s="21" t="str">
        <f aca="false">IF(OR(V218="",W218=""),"",IF(Y218="Cancelled","-",IF(COUNTIFS('Pickup Slots'!$A$6:$A$205,V218,'Pickup Slots'!$B$6:$B$205,W218)=0,"Slot not set up",IF(COUNTIFS($V$5:$V$304,V218,$W$5:$W$304,W218,$Y$5:$Y$304,"&lt;&gt;Cancelled")&gt;SUMIFS('Pickup Slots'!$C$6:$C$205,'Pickup Slots'!$A$6:$A$205,V218,'Pickup Slots'!$B$6:$B$205,W218),"DOUBLE-BOOKED","OK"))))</f>
        <v/>
      </c>
      <c r="Y218" s="14"/>
      <c r="Z218" s="16"/>
    </row>
    <row r="219" customFormat="false" ht="15" hidden="false" customHeight="false" outlineLevel="0" collapsed="false">
      <c r="A219" s="14"/>
      <c r="B219" s="15"/>
      <c r="C219" s="16"/>
      <c r="D219" s="17"/>
      <c r="E219" s="14"/>
      <c r="F219" s="14"/>
      <c r="G219" s="18"/>
      <c r="H219" s="14"/>
      <c r="I219" s="18"/>
      <c r="J219" s="14"/>
      <c r="K219" s="18"/>
      <c r="L219" s="19" t="str">
        <f aca="false">IF(AND(F219="",H219="",J219=""),"",IFERROR(G219*VLOOKUP(F219,'Batch Capacity'!$A$6:$C$40,3,FALSE()),0)+IFERROR(I219*VLOOKUP(H219,'Batch Capacity'!$A$6:$C$40,3,FALSE()),0)+IFERROR(K219*VLOOKUP(J219,'Batch Capacity'!$A$6:$C$40,3,FALSE()),0))</f>
        <v/>
      </c>
      <c r="M219" s="20"/>
      <c r="N219" s="19" t="str">
        <f aca="false">IF(L219="","",L219+N(M219))</f>
        <v/>
      </c>
      <c r="O219" s="18"/>
      <c r="P219" s="20"/>
      <c r="Q219" s="14"/>
      <c r="R219" s="18"/>
      <c r="S219" s="18"/>
      <c r="T219" s="19" t="str">
        <f aca="false">IF(N219="","",IF(OR(S219="Y",Y219="Cancelled"),0,N219-IF(AND(O219="Y",R219="Y"),N(P219),0)))</f>
        <v/>
      </c>
      <c r="U219" s="18"/>
      <c r="V219" s="15"/>
      <c r="W219" s="14"/>
      <c r="X219" s="21" t="str">
        <f aca="false">IF(OR(V219="",W219=""),"",IF(Y219="Cancelled","-",IF(COUNTIFS('Pickup Slots'!$A$6:$A$205,V219,'Pickup Slots'!$B$6:$B$205,W219)=0,"Slot not set up",IF(COUNTIFS($V$5:$V$304,V219,$W$5:$W$304,W219,$Y$5:$Y$304,"&lt;&gt;Cancelled")&gt;SUMIFS('Pickup Slots'!$C$6:$C$205,'Pickup Slots'!$A$6:$A$205,V219,'Pickup Slots'!$B$6:$B$205,W219),"DOUBLE-BOOKED","OK"))))</f>
        <v/>
      </c>
      <c r="Y219" s="14"/>
      <c r="Z219" s="16"/>
    </row>
    <row r="220" customFormat="false" ht="15" hidden="false" customHeight="false" outlineLevel="0" collapsed="false">
      <c r="A220" s="14"/>
      <c r="B220" s="15"/>
      <c r="C220" s="16"/>
      <c r="D220" s="17"/>
      <c r="E220" s="14"/>
      <c r="F220" s="14"/>
      <c r="G220" s="18"/>
      <c r="H220" s="14"/>
      <c r="I220" s="18"/>
      <c r="J220" s="14"/>
      <c r="K220" s="18"/>
      <c r="L220" s="19" t="str">
        <f aca="false">IF(AND(F220="",H220="",J220=""),"",IFERROR(G220*VLOOKUP(F220,'Batch Capacity'!$A$6:$C$40,3,FALSE()),0)+IFERROR(I220*VLOOKUP(H220,'Batch Capacity'!$A$6:$C$40,3,FALSE()),0)+IFERROR(K220*VLOOKUP(J220,'Batch Capacity'!$A$6:$C$40,3,FALSE()),0))</f>
        <v/>
      </c>
      <c r="M220" s="20"/>
      <c r="N220" s="19" t="str">
        <f aca="false">IF(L220="","",L220+N(M220))</f>
        <v/>
      </c>
      <c r="O220" s="18"/>
      <c r="P220" s="20"/>
      <c r="Q220" s="14"/>
      <c r="R220" s="18"/>
      <c r="S220" s="18"/>
      <c r="T220" s="19" t="str">
        <f aca="false">IF(N220="","",IF(OR(S220="Y",Y220="Cancelled"),0,N220-IF(AND(O220="Y",R220="Y"),N(P220),0)))</f>
        <v/>
      </c>
      <c r="U220" s="18"/>
      <c r="V220" s="15"/>
      <c r="W220" s="14"/>
      <c r="X220" s="21" t="str">
        <f aca="false">IF(OR(V220="",W220=""),"",IF(Y220="Cancelled","-",IF(COUNTIFS('Pickup Slots'!$A$6:$A$205,V220,'Pickup Slots'!$B$6:$B$205,W220)=0,"Slot not set up",IF(COUNTIFS($V$5:$V$304,V220,$W$5:$W$304,W220,$Y$5:$Y$304,"&lt;&gt;Cancelled")&gt;SUMIFS('Pickup Slots'!$C$6:$C$205,'Pickup Slots'!$A$6:$A$205,V220,'Pickup Slots'!$B$6:$B$205,W220),"DOUBLE-BOOKED","OK"))))</f>
        <v/>
      </c>
      <c r="Y220" s="14"/>
      <c r="Z220" s="16"/>
    </row>
    <row r="221" customFormat="false" ht="15" hidden="false" customHeight="false" outlineLevel="0" collapsed="false">
      <c r="A221" s="14"/>
      <c r="B221" s="15"/>
      <c r="C221" s="16"/>
      <c r="D221" s="17"/>
      <c r="E221" s="14"/>
      <c r="F221" s="14"/>
      <c r="G221" s="18"/>
      <c r="H221" s="14"/>
      <c r="I221" s="18"/>
      <c r="J221" s="14"/>
      <c r="K221" s="18"/>
      <c r="L221" s="19" t="str">
        <f aca="false">IF(AND(F221="",H221="",J221=""),"",IFERROR(G221*VLOOKUP(F221,'Batch Capacity'!$A$6:$C$40,3,FALSE()),0)+IFERROR(I221*VLOOKUP(H221,'Batch Capacity'!$A$6:$C$40,3,FALSE()),0)+IFERROR(K221*VLOOKUP(J221,'Batch Capacity'!$A$6:$C$40,3,FALSE()),0))</f>
        <v/>
      </c>
      <c r="M221" s="20"/>
      <c r="N221" s="19" t="str">
        <f aca="false">IF(L221="","",L221+N(M221))</f>
        <v/>
      </c>
      <c r="O221" s="18"/>
      <c r="P221" s="20"/>
      <c r="Q221" s="14"/>
      <c r="R221" s="18"/>
      <c r="S221" s="18"/>
      <c r="T221" s="19" t="str">
        <f aca="false">IF(N221="","",IF(OR(S221="Y",Y221="Cancelled"),0,N221-IF(AND(O221="Y",R221="Y"),N(P221),0)))</f>
        <v/>
      </c>
      <c r="U221" s="18"/>
      <c r="V221" s="15"/>
      <c r="W221" s="14"/>
      <c r="X221" s="21" t="str">
        <f aca="false">IF(OR(V221="",W221=""),"",IF(Y221="Cancelled","-",IF(COUNTIFS('Pickup Slots'!$A$6:$A$205,V221,'Pickup Slots'!$B$6:$B$205,W221)=0,"Slot not set up",IF(COUNTIFS($V$5:$V$304,V221,$W$5:$W$304,W221,$Y$5:$Y$304,"&lt;&gt;Cancelled")&gt;SUMIFS('Pickup Slots'!$C$6:$C$205,'Pickup Slots'!$A$6:$A$205,V221,'Pickup Slots'!$B$6:$B$205,W221),"DOUBLE-BOOKED","OK"))))</f>
        <v/>
      </c>
      <c r="Y221" s="14"/>
      <c r="Z221" s="16"/>
    </row>
    <row r="222" customFormat="false" ht="15" hidden="false" customHeight="false" outlineLevel="0" collapsed="false">
      <c r="A222" s="14"/>
      <c r="B222" s="15"/>
      <c r="C222" s="16"/>
      <c r="D222" s="17"/>
      <c r="E222" s="14"/>
      <c r="F222" s="14"/>
      <c r="G222" s="18"/>
      <c r="H222" s="14"/>
      <c r="I222" s="18"/>
      <c r="J222" s="14"/>
      <c r="K222" s="18"/>
      <c r="L222" s="19" t="str">
        <f aca="false">IF(AND(F222="",H222="",J222=""),"",IFERROR(G222*VLOOKUP(F222,'Batch Capacity'!$A$6:$C$40,3,FALSE()),0)+IFERROR(I222*VLOOKUP(H222,'Batch Capacity'!$A$6:$C$40,3,FALSE()),0)+IFERROR(K222*VLOOKUP(J222,'Batch Capacity'!$A$6:$C$40,3,FALSE()),0))</f>
        <v/>
      </c>
      <c r="M222" s="20"/>
      <c r="N222" s="19" t="str">
        <f aca="false">IF(L222="","",L222+N(M222))</f>
        <v/>
      </c>
      <c r="O222" s="18"/>
      <c r="P222" s="20"/>
      <c r="Q222" s="14"/>
      <c r="R222" s="18"/>
      <c r="S222" s="18"/>
      <c r="T222" s="19" t="str">
        <f aca="false">IF(N222="","",IF(OR(S222="Y",Y222="Cancelled"),0,N222-IF(AND(O222="Y",R222="Y"),N(P222),0)))</f>
        <v/>
      </c>
      <c r="U222" s="18"/>
      <c r="V222" s="15"/>
      <c r="W222" s="14"/>
      <c r="X222" s="21" t="str">
        <f aca="false">IF(OR(V222="",W222=""),"",IF(Y222="Cancelled","-",IF(COUNTIFS('Pickup Slots'!$A$6:$A$205,V222,'Pickup Slots'!$B$6:$B$205,W222)=0,"Slot not set up",IF(COUNTIFS($V$5:$V$304,V222,$W$5:$W$304,W222,$Y$5:$Y$304,"&lt;&gt;Cancelled")&gt;SUMIFS('Pickup Slots'!$C$6:$C$205,'Pickup Slots'!$A$6:$A$205,V222,'Pickup Slots'!$B$6:$B$205,W222),"DOUBLE-BOOKED","OK"))))</f>
        <v/>
      </c>
      <c r="Y222" s="14"/>
      <c r="Z222" s="16"/>
    </row>
    <row r="223" customFormat="false" ht="15" hidden="false" customHeight="false" outlineLevel="0" collapsed="false">
      <c r="A223" s="14"/>
      <c r="B223" s="15"/>
      <c r="C223" s="16"/>
      <c r="D223" s="17"/>
      <c r="E223" s="14"/>
      <c r="F223" s="14"/>
      <c r="G223" s="18"/>
      <c r="H223" s="14"/>
      <c r="I223" s="18"/>
      <c r="J223" s="14"/>
      <c r="K223" s="18"/>
      <c r="L223" s="19" t="str">
        <f aca="false">IF(AND(F223="",H223="",J223=""),"",IFERROR(G223*VLOOKUP(F223,'Batch Capacity'!$A$6:$C$40,3,FALSE()),0)+IFERROR(I223*VLOOKUP(H223,'Batch Capacity'!$A$6:$C$40,3,FALSE()),0)+IFERROR(K223*VLOOKUP(J223,'Batch Capacity'!$A$6:$C$40,3,FALSE()),0))</f>
        <v/>
      </c>
      <c r="M223" s="20"/>
      <c r="N223" s="19" t="str">
        <f aca="false">IF(L223="","",L223+N(M223))</f>
        <v/>
      </c>
      <c r="O223" s="18"/>
      <c r="P223" s="20"/>
      <c r="Q223" s="14"/>
      <c r="R223" s="18"/>
      <c r="S223" s="18"/>
      <c r="T223" s="19" t="str">
        <f aca="false">IF(N223="","",IF(OR(S223="Y",Y223="Cancelled"),0,N223-IF(AND(O223="Y",R223="Y"),N(P223),0)))</f>
        <v/>
      </c>
      <c r="U223" s="18"/>
      <c r="V223" s="15"/>
      <c r="W223" s="14"/>
      <c r="X223" s="21" t="str">
        <f aca="false">IF(OR(V223="",W223=""),"",IF(Y223="Cancelled","-",IF(COUNTIFS('Pickup Slots'!$A$6:$A$205,V223,'Pickup Slots'!$B$6:$B$205,W223)=0,"Slot not set up",IF(COUNTIFS($V$5:$V$304,V223,$W$5:$W$304,W223,$Y$5:$Y$304,"&lt;&gt;Cancelled")&gt;SUMIFS('Pickup Slots'!$C$6:$C$205,'Pickup Slots'!$A$6:$A$205,V223,'Pickup Slots'!$B$6:$B$205,W223),"DOUBLE-BOOKED","OK"))))</f>
        <v/>
      </c>
      <c r="Y223" s="14"/>
      <c r="Z223" s="16"/>
    </row>
    <row r="224" customFormat="false" ht="15" hidden="false" customHeight="false" outlineLevel="0" collapsed="false">
      <c r="A224" s="14"/>
      <c r="B224" s="15"/>
      <c r="C224" s="16"/>
      <c r="D224" s="17"/>
      <c r="E224" s="14"/>
      <c r="F224" s="14"/>
      <c r="G224" s="18"/>
      <c r="H224" s="14"/>
      <c r="I224" s="18"/>
      <c r="J224" s="14"/>
      <c r="K224" s="18"/>
      <c r="L224" s="19" t="str">
        <f aca="false">IF(AND(F224="",H224="",J224=""),"",IFERROR(G224*VLOOKUP(F224,'Batch Capacity'!$A$6:$C$40,3,FALSE()),0)+IFERROR(I224*VLOOKUP(H224,'Batch Capacity'!$A$6:$C$40,3,FALSE()),0)+IFERROR(K224*VLOOKUP(J224,'Batch Capacity'!$A$6:$C$40,3,FALSE()),0))</f>
        <v/>
      </c>
      <c r="M224" s="20"/>
      <c r="N224" s="19" t="str">
        <f aca="false">IF(L224="","",L224+N(M224))</f>
        <v/>
      </c>
      <c r="O224" s="18"/>
      <c r="P224" s="20"/>
      <c r="Q224" s="14"/>
      <c r="R224" s="18"/>
      <c r="S224" s="18"/>
      <c r="T224" s="19" t="str">
        <f aca="false">IF(N224="","",IF(OR(S224="Y",Y224="Cancelled"),0,N224-IF(AND(O224="Y",R224="Y"),N(P224),0)))</f>
        <v/>
      </c>
      <c r="U224" s="18"/>
      <c r="V224" s="15"/>
      <c r="W224" s="14"/>
      <c r="X224" s="21" t="str">
        <f aca="false">IF(OR(V224="",W224=""),"",IF(Y224="Cancelled","-",IF(COUNTIFS('Pickup Slots'!$A$6:$A$205,V224,'Pickup Slots'!$B$6:$B$205,W224)=0,"Slot not set up",IF(COUNTIFS($V$5:$V$304,V224,$W$5:$W$304,W224,$Y$5:$Y$304,"&lt;&gt;Cancelled")&gt;SUMIFS('Pickup Slots'!$C$6:$C$205,'Pickup Slots'!$A$6:$A$205,V224,'Pickup Slots'!$B$6:$B$205,W224),"DOUBLE-BOOKED","OK"))))</f>
        <v/>
      </c>
      <c r="Y224" s="14"/>
      <c r="Z224" s="16"/>
    </row>
    <row r="225" customFormat="false" ht="15" hidden="false" customHeight="false" outlineLevel="0" collapsed="false">
      <c r="A225" s="14"/>
      <c r="B225" s="15"/>
      <c r="C225" s="16"/>
      <c r="D225" s="17"/>
      <c r="E225" s="14"/>
      <c r="F225" s="14"/>
      <c r="G225" s="18"/>
      <c r="H225" s="14"/>
      <c r="I225" s="18"/>
      <c r="J225" s="14"/>
      <c r="K225" s="18"/>
      <c r="L225" s="19" t="str">
        <f aca="false">IF(AND(F225="",H225="",J225=""),"",IFERROR(G225*VLOOKUP(F225,'Batch Capacity'!$A$6:$C$40,3,FALSE()),0)+IFERROR(I225*VLOOKUP(H225,'Batch Capacity'!$A$6:$C$40,3,FALSE()),0)+IFERROR(K225*VLOOKUP(J225,'Batch Capacity'!$A$6:$C$40,3,FALSE()),0))</f>
        <v/>
      </c>
      <c r="M225" s="20"/>
      <c r="N225" s="19" t="str">
        <f aca="false">IF(L225="","",L225+N(M225))</f>
        <v/>
      </c>
      <c r="O225" s="18"/>
      <c r="P225" s="20"/>
      <c r="Q225" s="14"/>
      <c r="R225" s="18"/>
      <c r="S225" s="18"/>
      <c r="T225" s="19" t="str">
        <f aca="false">IF(N225="","",IF(OR(S225="Y",Y225="Cancelled"),0,N225-IF(AND(O225="Y",R225="Y"),N(P225),0)))</f>
        <v/>
      </c>
      <c r="U225" s="18"/>
      <c r="V225" s="15"/>
      <c r="W225" s="14"/>
      <c r="X225" s="21" t="str">
        <f aca="false">IF(OR(V225="",W225=""),"",IF(Y225="Cancelled","-",IF(COUNTIFS('Pickup Slots'!$A$6:$A$205,V225,'Pickup Slots'!$B$6:$B$205,W225)=0,"Slot not set up",IF(COUNTIFS($V$5:$V$304,V225,$W$5:$W$304,W225,$Y$5:$Y$304,"&lt;&gt;Cancelled")&gt;SUMIFS('Pickup Slots'!$C$6:$C$205,'Pickup Slots'!$A$6:$A$205,V225,'Pickup Slots'!$B$6:$B$205,W225),"DOUBLE-BOOKED","OK"))))</f>
        <v/>
      </c>
      <c r="Y225" s="14"/>
      <c r="Z225" s="16"/>
    </row>
    <row r="226" customFormat="false" ht="15" hidden="false" customHeight="false" outlineLevel="0" collapsed="false">
      <c r="A226" s="14"/>
      <c r="B226" s="15"/>
      <c r="C226" s="16"/>
      <c r="D226" s="17"/>
      <c r="E226" s="14"/>
      <c r="F226" s="14"/>
      <c r="G226" s="18"/>
      <c r="H226" s="14"/>
      <c r="I226" s="18"/>
      <c r="J226" s="14"/>
      <c r="K226" s="18"/>
      <c r="L226" s="19" t="str">
        <f aca="false">IF(AND(F226="",H226="",J226=""),"",IFERROR(G226*VLOOKUP(F226,'Batch Capacity'!$A$6:$C$40,3,FALSE()),0)+IFERROR(I226*VLOOKUP(H226,'Batch Capacity'!$A$6:$C$40,3,FALSE()),0)+IFERROR(K226*VLOOKUP(J226,'Batch Capacity'!$A$6:$C$40,3,FALSE()),0))</f>
        <v/>
      </c>
      <c r="M226" s="20"/>
      <c r="N226" s="19" t="str">
        <f aca="false">IF(L226="","",L226+N(M226))</f>
        <v/>
      </c>
      <c r="O226" s="18"/>
      <c r="P226" s="20"/>
      <c r="Q226" s="14"/>
      <c r="R226" s="18"/>
      <c r="S226" s="18"/>
      <c r="T226" s="19" t="str">
        <f aca="false">IF(N226="","",IF(OR(S226="Y",Y226="Cancelled"),0,N226-IF(AND(O226="Y",R226="Y"),N(P226),0)))</f>
        <v/>
      </c>
      <c r="U226" s="18"/>
      <c r="V226" s="15"/>
      <c r="W226" s="14"/>
      <c r="X226" s="21" t="str">
        <f aca="false">IF(OR(V226="",W226=""),"",IF(Y226="Cancelled","-",IF(COUNTIFS('Pickup Slots'!$A$6:$A$205,V226,'Pickup Slots'!$B$6:$B$205,W226)=0,"Slot not set up",IF(COUNTIFS($V$5:$V$304,V226,$W$5:$W$304,W226,$Y$5:$Y$304,"&lt;&gt;Cancelled")&gt;SUMIFS('Pickup Slots'!$C$6:$C$205,'Pickup Slots'!$A$6:$A$205,V226,'Pickup Slots'!$B$6:$B$205,W226),"DOUBLE-BOOKED","OK"))))</f>
        <v/>
      </c>
      <c r="Y226" s="14"/>
      <c r="Z226" s="16"/>
    </row>
    <row r="227" customFormat="false" ht="15" hidden="false" customHeight="false" outlineLevel="0" collapsed="false">
      <c r="A227" s="14"/>
      <c r="B227" s="15"/>
      <c r="C227" s="16"/>
      <c r="D227" s="17"/>
      <c r="E227" s="14"/>
      <c r="F227" s="14"/>
      <c r="G227" s="18"/>
      <c r="H227" s="14"/>
      <c r="I227" s="18"/>
      <c r="J227" s="14"/>
      <c r="K227" s="18"/>
      <c r="L227" s="19" t="str">
        <f aca="false">IF(AND(F227="",H227="",J227=""),"",IFERROR(G227*VLOOKUP(F227,'Batch Capacity'!$A$6:$C$40,3,FALSE()),0)+IFERROR(I227*VLOOKUP(H227,'Batch Capacity'!$A$6:$C$40,3,FALSE()),0)+IFERROR(K227*VLOOKUP(J227,'Batch Capacity'!$A$6:$C$40,3,FALSE()),0))</f>
        <v/>
      </c>
      <c r="M227" s="20"/>
      <c r="N227" s="19" t="str">
        <f aca="false">IF(L227="","",L227+N(M227))</f>
        <v/>
      </c>
      <c r="O227" s="18"/>
      <c r="P227" s="20"/>
      <c r="Q227" s="14"/>
      <c r="R227" s="18"/>
      <c r="S227" s="18"/>
      <c r="T227" s="19" t="str">
        <f aca="false">IF(N227="","",IF(OR(S227="Y",Y227="Cancelled"),0,N227-IF(AND(O227="Y",R227="Y"),N(P227),0)))</f>
        <v/>
      </c>
      <c r="U227" s="18"/>
      <c r="V227" s="15"/>
      <c r="W227" s="14"/>
      <c r="X227" s="21" t="str">
        <f aca="false">IF(OR(V227="",W227=""),"",IF(Y227="Cancelled","-",IF(COUNTIFS('Pickup Slots'!$A$6:$A$205,V227,'Pickup Slots'!$B$6:$B$205,W227)=0,"Slot not set up",IF(COUNTIFS($V$5:$V$304,V227,$W$5:$W$304,W227,$Y$5:$Y$304,"&lt;&gt;Cancelled")&gt;SUMIFS('Pickup Slots'!$C$6:$C$205,'Pickup Slots'!$A$6:$A$205,V227,'Pickup Slots'!$B$6:$B$205,W227),"DOUBLE-BOOKED","OK"))))</f>
        <v/>
      </c>
      <c r="Y227" s="14"/>
      <c r="Z227" s="16"/>
    </row>
    <row r="228" customFormat="false" ht="15" hidden="false" customHeight="false" outlineLevel="0" collapsed="false">
      <c r="A228" s="14"/>
      <c r="B228" s="15"/>
      <c r="C228" s="16"/>
      <c r="D228" s="17"/>
      <c r="E228" s="14"/>
      <c r="F228" s="14"/>
      <c r="G228" s="18"/>
      <c r="H228" s="14"/>
      <c r="I228" s="18"/>
      <c r="J228" s="14"/>
      <c r="K228" s="18"/>
      <c r="L228" s="19" t="str">
        <f aca="false">IF(AND(F228="",H228="",J228=""),"",IFERROR(G228*VLOOKUP(F228,'Batch Capacity'!$A$6:$C$40,3,FALSE()),0)+IFERROR(I228*VLOOKUP(H228,'Batch Capacity'!$A$6:$C$40,3,FALSE()),0)+IFERROR(K228*VLOOKUP(J228,'Batch Capacity'!$A$6:$C$40,3,FALSE()),0))</f>
        <v/>
      </c>
      <c r="M228" s="20"/>
      <c r="N228" s="19" t="str">
        <f aca="false">IF(L228="","",L228+N(M228))</f>
        <v/>
      </c>
      <c r="O228" s="18"/>
      <c r="P228" s="20"/>
      <c r="Q228" s="14"/>
      <c r="R228" s="18"/>
      <c r="S228" s="18"/>
      <c r="T228" s="19" t="str">
        <f aca="false">IF(N228="","",IF(OR(S228="Y",Y228="Cancelled"),0,N228-IF(AND(O228="Y",R228="Y"),N(P228),0)))</f>
        <v/>
      </c>
      <c r="U228" s="18"/>
      <c r="V228" s="15"/>
      <c r="W228" s="14"/>
      <c r="X228" s="21" t="str">
        <f aca="false">IF(OR(V228="",W228=""),"",IF(Y228="Cancelled","-",IF(COUNTIFS('Pickup Slots'!$A$6:$A$205,V228,'Pickup Slots'!$B$6:$B$205,W228)=0,"Slot not set up",IF(COUNTIFS($V$5:$V$304,V228,$W$5:$W$304,W228,$Y$5:$Y$304,"&lt;&gt;Cancelled")&gt;SUMIFS('Pickup Slots'!$C$6:$C$205,'Pickup Slots'!$A$6:$A$205,V228,'Pickup Slots'!$B$6:$B$205,W228),"DOUBLE-BOOKED","OK"))))</f>
        <v/>
      </c>
      <c r="Y228" s="14"/>
      <c r="Z228" s="16"/>
    </row>
    <row r="229" customFormat="false" ht="15" hidden="false" customHeight="false" outlineLevel="0" collapsed="false">
      <c r="A229" s="14"/>
      <c r="B229" s="15"/>
      <c r="C229" s="16"/>
      <c r="D229" s="17"/>
      <c r="E229" s="14"/>
      <c r="F229" s="14"/>
      <c r="G229" s="18"/>
      <c r="H229" s="14"/>
      <c r="I229" s="18"/>
      <c r="J229" s="14"/>
      <c r="K229" s="18"/>
      <c r="L229" s="19" t="str">
        <f aca="false">IF(AND(F229="",H229="",J229=""),"",IFERROR(G229*VLOOKUP(F229,'Batch Capacity'!$A$6:$C$40,3,FALSE()),0)+IFERROR(I229*VLOOKUP(H229,'Batch Capacity'!$A$6:$C$40,3,FALSE()),0)+IFERROR(K229*VLOOKUP(J229,'Batch Capacity'!$A$6:$C$40,3,FALSE()),0))</f>
        <v/>
      </c>
      <c r="M229" s="20"/>
      <c r="N229" s="19" t="str">
        <f aca="false">IF(L229="","",L229+N(M229))</f>
        <v/>
      </c>
      <c r="O229" s="18"/>
      <c r="P229" s="20"/>
      <c r="Q229" s="14"/>
      <c r="R229" s="18"/>
      <c r="S229" s="18"/>
      <c r="T229" s="19" t="str">
        <f aca="false">IF(N229="","",IF(OR(S229="Y",Y229="Cancelled"),0,N229-IF(AND(O229="Y",R229="Y"),N(P229),0)))</f>
        <v/>
      </c>
      <c r="U229" s="18"/>
      <c r="V229" s="15"/>
      <c r="W229" s="14"/>
      <c r="X229" s="21" t="str">
        <f aca="false">IF(OR(V229="",W229=""),"",IF(Y229="Cancelled","-",IF(COUNTIFS('Pickup Slots'!$A$6:$A$205,V229,'Pickup Slots'!$B$6:$B$205,W229)=0,"Slot not set up",IF(COUNTIFS($V$5:$V$304,V229,$W$5:$W$304,W229,$Y$5:$Y$304,"&lt;&gt;Cancelled")&gt;SUMIFS('Pickup Slots'!$C$6:$C$205,'Pickup Slots'!$A$6:$A$205,V229,'Pickup Slots'!$B$6:$B$205,W229),"DOUBLE-BOOKED","OK"))))</f>
        <v/>
      </c>
      <c r="Y229" s="14"/>
      <c r="Z229" s="16"/>
    </row>
    <row r="230" customFormat="false" ht="15" hidden="false" customHeight="false" outlineLevel="0" collapsed="false">
      <c r="A230" s="14"/>
      <c r="B230" s="15"/>
      <c r="C230" s="16"/>
      <c r="D230" s="17"/>
      <c r="E230" s="14"/>
      <c r="F230" s="14"/>
      <c r="G230" s="18"/>
      <c r="H230" s="14"/>
      <c r="I230" s="18"/>
      <c r="J230" s="14"/>
      <c r="K230" s="18"/>
      <c r="L230" s="19" t="str">
        <f aca="false">IF(AND(F230="",H230="",J230=""),"",IFERROR(G230*VLOOKUP(F230,'Batch Capacity'!$A$6:$C$40,3,FALSE()),0)+IFERROR(I230*VLOOKUP(H230,'Batch Capacity'!$A$6:$C$40,3,FALSE()),0)+IFERROR(K230*VLOOKUP(J230,'Batch Capacity'!$A$6:$C$40,3,FALSE()),0))</f>
        <v/>
      </c>
      <c r="M230" s="20"/>
      <c r="N230" s="19" t="str">
        <f aca="false">IF(L230="","",L230+N(M230))</f>
        <v/>
      </c>
      <c r="O230" s="18"/>
      <c r="P230" s="20"/>
      <c r="Q230" s="14"/>
      <c r="R230" s="18"/>
      <c r="S230" s="18"/>
      <c r="T230" s="19" t="str">
        <f aca="false">IF(N230="","",IF(OR(S230="Y",Y230="Cancelled"),0,N230-IF(AND(O230="Y",R230="Y"),N(P230),0)))</f>
        <v/>
      </c>
      <c r="U230" s="18"/>
      <c r="V230" s="15"/>
      <c r="W230" s="14"/>
      <c r="X230" s="21" t="str">
        <f aca="false">IF(OR(V230="",W230=""),"",IF(Y230="Cancelled","-",IF(COUNTIFS('Pickup Slots'!$A$6:$A$205,V230,'Pickup Slots'!$B$6:$B$205,W230)=0,"Slot not set up",IF(COUNTIFS($V$5:$V$304,V230,$W$5:$W$304,W230,$Y$5:$Y$304,"&lt;&gt;Cancelled")&gt;SUMIFS('Pickup Slots'!$C$6:$C$205,'Pickup Slots'!$A$6:$A$205,V230,'Pickup Slots'!$B$6:$B$205,W230),"DOUBLE-BOOKED","OK"))))</f>
        <v/>
      </c>
      <c r="Y230" s="14"/>
      <c r="Z230" s="16"/>
    </row>
    <row r="231" customFormat="false" ht="15" hidden="false" customHeight="false" outlineLevel="0" collapsed="false">
      <c r="A231" s="14"/>
      <c r="B231" s="15"/>
      <c r="C231" s="16"/>
      <c r="D231" s="17"/>
      <c r="E231" s="14"/>
      <c r="F231" s="14"/>
      <c r="G231" s="18"/>
      <c r="H231" s="14"/>
      <c r="I231" s="18"/>
      <c r="J231" s="14"/>
      <c r="K231" s="18"/>
      <c r="L231" s="19" t="str">
        <f aca="false">IF(AND(F231="",H231="",J231=""),"",IFERROR(G231*VLOOKUP(F231,'Batch Capacity'!$A$6:$C$40,3,FALSE()),0)+IFERROR(I231*VLOOKUP(H231,'Batch Capacity'!$A$6:$C$40,3,FALSE()),0)+IFERROR(K231*VLOOKUP(J231,'Batch Capacity'!$A$6:$C$40,3,FALSE()),0))</f>
        <v/>
      </c>
      <c r="M231" s="20"/>
      <c r="N231" s="19" t="str">
        <f aca="false">IF(L231="","",L231+N(M231))</f>
        <v/>
      </c>
      <c r="O231" s="18"/>
      <c r="P231" s="20"/>
      <c r="Q231" s="14"/>
      <c r="R231" s="18"/>
      <c r="S231" s="18"/>
      <c r="T231" s="19" t="str">
        <f aca="false">IF(N231="","",IF(OR(S231="Y",Y231="Cancelled"),0,N231-IF(AND(O231="Y",R231="Y"),N(P231),0)))</f>
        <v/>
      </c>
      <c r="U231" s="18"/>
      <c r="V231" s="15"/>
      <c r="W231" s="14"/>
      <c r="X231" s="21" t="str">
        <f aca="false">IF(OR(V231="",W231=""),"",IF(Y231="Cancelled","-",IF(COUNTIFS('Pickup Slots'!$A$6:$A$205,V231,'Pickup Slots'!$B$6:$B$205,W231)=0,"Slot not set up",IF(COUNTIFS($V$5:$V$304,V231,$W$5:$W$304,W231,$Y$5:$Y$304,"&lt;&gt;Cancelled")&gt;SUMIFS('Pickup Slots'!$C$6:$C$205,'Pickup Slots'!$A$6:$A$205,V231,'Pickup Slots'!$B$6:$B$205,W231),"DOUBLE-BOOKED","OK"))))</f>
        <v/>
      </c>
      <c r="Y231" s="14"/>
      <c r="Z231" s="16"/>
    </row>
    <row r="232" customFormat="false" ht="15" hidden="false" customHeight="false" outlineLevel="0" collapsed="false">
      <c r="A232" s="14"/>
      <c r="B232" s="15"/>
      <c r="C232" s="16"/>
      <c r="D232" s="17"/>
      <c r="E232" s="14"/>
      <c r="F232" s="14"/>
      <c r="G232" s="18"/>
      <c r="H232" s="14"/>
      <c r="I232" s="18"/>
      <c r="J232" s="14"/>
      <c r="K232" s="18"/>
      <c r="L232" s="19" t="str">
        <f aca="false">IF(AND(F232="",H232="",J232=""),"",IFERROR(G232*VLOOKUP(F232,'Batch Capacity'!$A$6:$C$40,3,FALSE()),0)+IFERROR(I232*VLOOKUP(H232,'Batch Capacity'!$A$6:$C$40,3,FALSE()),0)+IFERROR(K232*VLOOKUP(J232,'Batch Capacity'!$A$6:$C$40,3,FALSE()),0))</f>
        <v/>
      </c>
      <c r="M232" s="20"/>
      <c r="N232" s="19" t="str">
        <f aca="false">IF(L232="","",L232+N(M232))</f>
        <v/>
      </c>
      <c r="O232" s="18"/>
      <c r="P232" s="20"/>
      <c r="Q232" s="14"/>
      <c r="R232" s="18"/>
      <c r="S232" s="18"/>
      <c r="T232" s="19" t="str">
        <f aca="false">IF(N232="","",IF(OR(S232="Y",Y232="Cancelled"),0,N232-IF(AND(O232="Y",R232="Y"),N(P232),0)))</f>
        <v/>
      </c>
      <c r="U232" s="18"/>
      <c r="V232" s="15"/>
      <c r="W232" s="14"/>
      <c r="X232" s="21" t="str">
        <f aca="false">IF(OR(V232="",W232=""),"",IF(Y232="Cancelled","-",IF(COUNTIFS('Pickup Slots'!$A$6:$A$205,V232,'Pickup Slots'!$B$6:$B$205,W232)=0,"Slot not set up",IF(COUNTIFS($V$5:$V$304,V232,$W$5:$W$304,W232,$Y$5:$Y$304,"&lt;&gt;Cancelled")&gt;SUMIFS('Pickup Slots'!$C$6:$C$205,'Pickup Slots'!$A$6:$A$205,V232,'Pickup Slots'!$B$6:$B$205,W232),"DOUBLE-BOOKED","OK"))))</f>
        <v/>
      </c>
      <c r="Y232" s="14"/>
      <c r="Z232" s="16"/>
    </row>
    <row r="233" customFormat="false" ht="15" hidden="false" customHeight="false" outlineLevel="0" collapsed="false">
      <c r="A233" s="14"/>
      <c r="B233" s="15"/>
      <c r="C233" s="16"/>
      <c r="D233" s="17"/>
      <c r="E233" s="14"/>
      <c r="F233" s="14"/>
      <c r="G233" s="18"/>
      <c r="H233" s="14"/>
      <c r="I233" s="18"/>
      <c r="J233" s="14"/>
      <c r="K233" s="18"/>
      <c r="L233" s="19" t="str">
        <f aca="false">IF(AND(F233="",H233="",J233=""),"",IFERROR(G233*VLOOKUP(F233,'Batch Capacity'!$A$6:$C$40,3,FALSE()),0)+IFERROR(I233*VLOOKUP(H233,'Batch Capacity'!$A$6:$C$40,3,FALSE()),0)+IFERROR(K233*VLOOKUP(J233,'Batch Capacity'!$A$6:$C$40,3,FALSE()),0))</f>
        <v/>
      </c>
      <c r="M233" s="20"/>
      <c r="N233" s="19" t="str">
        <f aca="false">IF(L233="","",L233+N(M233))</f>
        <v/>
      </c>
      <c r="O233" s="18"/>
      <c r="P233" s="20"/>
      <c r="Q233" s="14"/>
      <c r="R233" s="18"/>
      <c r="S233" s="18"/>
      <c r="T233" s="19" t="str">
        <f aca="false">IF(N233="","",IF(OR(S233="Y",Y233="Cancelled"),0,N233-IF(AND(O233="Y",R233="Y"),N(P233),0)))</f>
        <v/>
      </c>
      <c r="U233" s="18"/>
      <c r="V233" s="15"/>
      <c r="W233" s="14"/>
      <c r="X233" s="21" t="str">
        <f aca="false">IF(OR(V233="",W233=""),"",IF(Y233="Cancelled","-",IF(COUNTIFS('Pickup Slots'!$A$6:$A$205,V233,'Pickup Slots'!$B$6:$B$205,W233)=0,"Slot not set up",IF(COUNTIFS($V$5:$V$304,V233,$W$5:$W$304,W233,$Y$5:$Y$304,"&lt;&gt;Cancelled")&gt;SUMIFS('Pickup Slots'!$C$6:$C$205,'Pickup Slots'!$A$6:$A$205,V233,'Pickup Slots'!$B$6:$B$205,W233),"DOUBLE-BOOKED","OK"))))</f>
        <v/>
      </c>
      <c r="Y233" s="14"/>
      <c r="Z233" s="16"/>
    </row>
    <row r="234" customFormat="false" ht="15" hidden="false" customHeight="false" outlineLevel="0" collapsed="false">
      <c r="A234" s="14"/>
      <c r="B234" s="15"/>
      <c r="C234" s="16"/>
      <c r="D234" s="17"/>
      <c r="E234" s="14"/>
      <c r="F234" s="14"/>
      <c r="G234" s="18"/>
      <c r="H234" s="14"/>
      <c r="I234" s="18"/>
      <c r="J234" s="14"/>
      <c r="K234" s="18"/>
      <c r="L234" s="19" t="str">
        <f aca="false">IF(AND(F234="",H234="",J234=""),"",IFERROR(G234*VLOOKUP(F234,'Batch Capacity'!$A$6:$C$40,3,FALSE()),0)+IFERROR(I234*VLOOKUP(H234,'Batch Capacity'!$A$6:$C$40,3,FALSE()),0)+IFERROR(K234*VLOOKUP(J234,'Batch Capacity'!$A$6:$C$40,3,FALSE()),0))</f>
        <v/>
      </c>
      <c r="M234" s="20"/>
      <c r="N234" s="19" t="str">
        <f aca="false">IF(L234="","",L234+N(M234))</f>
        <v/>
      </c>
      <c r="O234" s="18"/>
      <c r="P234" s="20"/>
      <c r="Q234" s="14"/>
      <c r="R234" s="18"/>
      <c r="S234" s="18"/>
      <c r="T234" s="19" t="str">
        <f aca="false">IF(N234="","",IF(OR(S234="Y",Y234="Cancelled"),0,N234-IF(AND(O234="Y",R234="Y"),N(P234),0)))</f>
        <v/>
      </c>
      <c r="U234" s="18"/>
      <c r="V234" s="15"/>
      <c r="W234" s="14"/>
      <c r="X234" s="21" t="str">
        <f aca="false">IF(OR(V234="",W234=""),"",IF(Y234="Cancelled","-",IF(COUNTIFS('Pickup Slots'!$A$6:$A$205,V234,'Pickup Slots'!$B$6:$B$205,W234)=0,"Slot not set up",IF(COUNTIFS($V$5:$V$304,V234,$W$5:$W$304,W234,$Y$5:$Y$304,"&lt;&gt;Cancelled")&gt;SUMIFS('Pickup Slots'!$C$6:$C$205,'Pickup Slots'!$A$6:$A$205,V234,'Pickup Slots'!$B$6:$B$205,W234),"DOUBLE-BOOKED","OK"))))</f>
        <v/>
      </c>
      <c r="Y234" s="14"/>
      <c r="Z234" s="16"/>
    </row>
    <row r="235" customFormat="false" ht="15" hidden="false" customHeight="false" outlineLevel="0" collapsed="false">
      <c r="A235" s="14"/>
      <c r="B235" s="15"/>
      <c r="C235" s="16"/>
      <c r="D235" s="17"/>
      <c r="E235" s="14"/>
      <c r="F235" s="14"/>
      <c r="G235" s="18"/>
      <c r="H235" s="14"/>
      <c r="I235" s="18"/>
      <c r="J235" s="14"/>
      <c r="K235" s="18"/>
      <c r="L235" s="19" t="str">
        <f aca="false">IF(AND(F235="",H235="",J235=""),"",IFERROR(G235*VLOOKUP(F235,'Batch Capacity'!$A$6:$C$40,3,FALSE()),0)+IFERROR(I235*VLOOKUP(H235,'Batch Capacity'!$A$6:$C$40,3,FALSE()),0)+IFERROR(K235*VLOOKUP(J235,'Batch Capacity'!$A$6:$C$40,3,FALSE()),0))</f>
        <v/>
      </c>
      <c r="M235" s="20"/>
      <c r="N235" s="19" t="str">
        <f aca="false">IF(L235="","",L235+N(M235))</f>
        <v/>
      </c>
      <c r="O235" s="18"/>
      <c r="P235" s="20"/>
      <c r="Q235" s="14"/>
      <c r="R235" s="18"/>
      <c r="S235" s="18"/>
      <c r="T235" s="19" t="str">
        <f aca="false">IF(N235="","",IF(OR(S235="Y",Y235="Cancelled"),0,N235-IF(AND(O235="Y",R235="Y"),N(P235),0)))</f>
        <v/>
      </c>
      <c r="U235" s="18"/>
      <c r="V235" s="15"/>
      <c r="W235" s="14"/>
      <c r="X235" s="21" t="str">
        <f aca="false">IF(OR(V235="",W235=""),"",IF(Y235="Cancelled","-",IF(COUNTIFS('Pickup Slots'!$A$6:$A$205,V235,'Pickup Slots'!$B$6:$B$205,W235)=0,"Slot not set up",IF(COUNTIFS($V$5:$V$304,V235,$W$5:$W$304,W235,$Y$5:$Y$304,"&lt;&gt;Cancelled")&gt;SUMIFS('Pickup Slots'!$C$6:$C$205,'Pickup Slots'!$A$6:$A$205,V235,'Pickup Slots'!$B$6:$B$205,W235),"DOUBLE-BOOKED","OK"))))</f>
        <v/>
      </c>
      <c r="Y235" s="14"/>
      <c r="Z235" s="16"/>
    </row>
    <row r="236" customFormat="false" ht="15" hidden="false" customHeight="false" outlineLevel="0" collapsed="false">
      <c r="A236" s="14"/>
      <c r="B236" s="15"/>
      <c r="C236" s="16"/>
      <c r="D236" s="17"/>
      <c r="E236" s="14"/>
      <c r="F236" s="14"/>
      <c r="G236" s="18"/>
      <c r="H236" s="14"/>
      <c r="I236" s="18"/>
      <c r="J236" s="14"/>
      <c r="K236" s="18"/>
      <c r="L236" s="19" t="str">
        <f aca="false">IF(AND(F236="",H236="",J236=""),"",IFERROR(G236*VLOOKUP(F236,'Batch Capacity'!$A$6:$C$40,3,FALSE()),0)+IFERROR(I236*VLOOKUP(H236,'Batch Capacity'!$A$6:$C$40,3,FALSE()),0)+IFERROR(K236*VLOOKUP(J236,'Batch Capacity'!$A$6:$C$40,3,FALSE()),0))</f>
        <v/>
      </c>
      <c r="M236" s="20"/>
      <c r="N236" s="19" t="str">
        <f aca="false">IF(L236="","",L236+N(M236))</f>
        <v/>
      </c>
      <c r="O236" s="18"/>
      <c r="P236" s="20"/>
      <c r="Q236" s="14"/>
      <c r="R236" s="18"/>
      <c r="S236" s="18"/>
      <c r="T236" s="19" t="str">
        <f aca="false">IF(N236="","",IF(OR(S236="Y",Y236="Cancelled"),0,N236-IF(AND(O236="Y",R236="Y"),N(P236),0)))</f>
        <v/>
      </c>
      <c r="U236" s="18"/>
      <c r="V236" s="15"/>
      <c r="W236" s="14"/>
      <c r="X236" s="21" t="str">
        <f aca="false">IF(OR(V236="",W236=""),"",IF(Y236="Cancelled","-",IF(COUNTIFS('Pickup Slots'!$A$6:$A$205,V236,'Pickup Slots'!$B$6:$B$205,W236)=0,"Slot not set up",IF(COUNTIFS($V$5:$V$304,V236,$W$5:$W$304,W236,$Y$5:$Y$304,"&lt;&gt;Cancelled")&gt;SUMIFS('Pickup Slots'!$C$6:$C$205,'Pickup Slots'!$A$6:$A$205,V236,'Pickup Slots'!$B$6:$B$205,W236),"DOUBLE-BOOKED","OK"))))</f>
        <v/>
      </c>
      <c r="Y236" s="14"/>
      <c r="Z236" s="16"/>
    </row>
    <row r="237" customFormat="false" ht="15" hidden="false" customHeight="false" outlineLevel="0" collapsed="false">
      <c r="A237" s="14"/>
      <c r="B237" s="15"/>
      <c r="C237" s="16"/>
      <c r="D237" s="17"/>
      <c r="E237" s="14"/>
      <c r="F237" s="14"/>
      <c r="G237" s="18"/>
      <c r="H237" s="14"/>
      <c r="I237" s="18"/>
      <c r="J237" s="14"/>
      <c r="K237" s="18"/>
      <c r="L237" s="19" t="str">
        <f aca="false">IF(AND(F237="",H237="",J237=""),"",IFERROR(G237*VLOOKUP(F237,'Batch Capacity'!$A$6:$C$40,3,FALSE()),0)+IFERROR(I237*VLOOKUP(H237,'Batch Capacity'!$A$6:$C$40,3,FALSE()),0)+IFERROR(K237*VLOOKUP(J237,'Batch Capacity'!$A$6:$C$40,3,FALSE()),0))</f>
        <v/>
      </c>
      <c r="M237" s="20"/>
      <c r="N237" s="19" t="str">
        <f aca="false">IF(L237="","",L237+N(M237))</f>
        <v/>
      </c>
      <c r="O237" s="18"/>
      <c r="P237" s="20"/>
      <c r="Q237" s="14"/>
      <c r="R237" s="18"/>
      <c r="S237" s="18"/>
      <c r="T237" s="19" t="str">
        <f aca="false">IF(N237="","",IF(OR(S237="Y",Y237="Cancelled"),0,N237-IF(AND(O237="Y",R237="Y"),N(P237),0)))</f>
        <v/>
      </c>
      <c r="U237" s="18"/>
      <c r="V237" s="15"/>
      <c r="W237" s="14"/>
      <c r="X237" s="21" t="str">
        <f aca="false">IF(OR(V237="",W237=""),"",IF(Y237="Cancelled","-",IF(COUNTIFS('Pickup Slots'!$A$6:$A$205,V237,'Pickup Slots'!$B$6:$B$205,W237)=0,"Slot not set up",IF(COUNTIFS($V$5:$V$304,V237,$W$5:$W$304,W237,$Y$5:$Y$304,"&lt;&gt;Cancelled")&gt;SUMIFS('Pickup Slots'!$C$6:$C$205,'Pickup Slots'!$A$6:$A$205,V237,'Pickup Slots'!$B$6:$B$205,W237),"DOUBLE-BOOKED","OK"))))</f>
        <v/>
      </c>
      <c r="Y237" s="14"/>
      <c r="Z237" s="16"/>
    </row>
    <row r="238" customFormat="false" ht="15" hidden="false" customHeight="false" outlineLevel="0" collapsed="false">
      <c r="A238" s="14"/>
      <c r="B238" s="15"/>
      <c r="C238" s="16"/>
      <c r="D238" s="17"/>
      <c r="E238" s="14"/>
      <c r="F238" s="14"/>
      <c r="G238" s="18"/>
      <c r="H238" s="14"/>
      <c r="I238" s="18"/>
      <c r="J238" s="14"/>
      <c r="K238" s="18"/>
      <c r="L238" s="19" t="str">
        <f aca="false">IF(AND(F238="",H238="",J238=""),"",IFERROR(G238*VLOOKUP(F238,'Batch Capacity'!$A$6:$C$40,3,FALSE()),0)+IFERROR(I238*VLOOKUP(H238,'Batch Capacity'!$A$6:$C$40,3,FALSE()),0)+IFERROR(K238*VLOOKUP(J238,'Batch Capacity'!$A$6:$C$40,3,FALSE()),0))</f>
        <v/>
      </c>
      <c r="M238" s="20"/>
      <c r="N238" s="19" t="str">
        <f aca="false">IF(L238="","",L238+N(M238))</f>
        <v/>
      </c>
      <c r="O238" s="18"/>
      <c r="P238" s="20"/>
      <c r="Q238" s="14"/>
      <c r="R238" s="18"/>
      <c r="S238" s="18"/>
      <c r="T238" s="19" t="str">
        <f aca="false">IF(N238="","",IF(OR(S238="Y",Y238="Cancelled"),0,N238-IF(AND(O238="Y",R238="Y"),N(P238),0)))</f>
        <v/>
      </c>
      <c r="U238" s="18"/>
      <c r="V238" s="15"/>
      <c r="W238" s="14"/>
      <c r="X238" s="21" t="str">
        <f aca="false">IF(OR(V238="",W238=""),"",IF(Y238="Cancelled","-",IF(COUNTIFS('Pickup Slots'!$A$6:$A$205,V238,'Pickup Slots'!$B$6:$B$205,W238)=0,"Slot not set up",IF(COUNTIFS($V$5:$V$304,V238,$W$5:$W$304,W238,$Y$5:$Y$304,"&lt;&gt;Cancelled")&gt;SUMIFS('Pickup Slots'!$C$6:$C$205,'Pickup Slots'!$A$6:$A$205,V238,'Pickup Slots'!$B$6:$B$205,W238),"DOUBLE-BOOKED","OK"))))</f>
        <v/>
      </c>
      <c r="Y238" s="14"/>
      <c r="Z238" s="16"/>
    </row>
    <row r="239" customFormat="false" ht="15" hidden="false" customHeight="false" outlineLevel="0" collapsed="false">
      <c r="A239" s="14"/>
      <c r="B239" s="15"/>
      <c r="C239" s="16"/>
      <c r="D239" s="17"/>
      <c r="E239" s="14"/>
      <c r="F239" s="14"/>
      <c r="G239" s="18"/>
      <c r="H239" s="14"/>
      <c r="I239" s="18"/>
      <c r="J239" s="14"/>
      <c r="K239" s="18"/>
      <c r="L239" s="19" t="str">
        <f aca="false">IF(AND(F239="",H239="",J239=""),"",IFERROR(G239*VLOOKUP(F239,'Batch Capacity'!$A$6:$C$40,3,FALSE()),0)+IFERROR(I239*VLOOKUP(H239,'Batch Capacity'!$A$6:$C$40,3,FALSE()),0)+IFERROR(K239*VLOOKUP(J239,'Batch Capacity'!$A$6:$C$40,3,FALSE()),0))</f>
        <v/>
      </c>
      <c r="M239" s="20"/>
      <c r="N239" s="19" t="str">
        <f aca="false">IF(L239="","",L239+N(M239))</f>
        <v/>
      </c>
      <c r="O239" s="18"/>
      <c r="P239" s="20"/>
      <c r="Q239" s="14"/>
      <c r="R239" s="18"/>
      <c r="S239" s="18"/>
      <c r="T239" s="19" t="str">
        <f aca="false">IF(N239="","",IF(OR(S239="Y",Y239="Cancelled"),0,N239-IF(AND(O239="Y",R239="Y"),N(P239),0)))</f>
        <v/>
      </c>
      <c r="U239" s="18"/>
      <c r="V239" s="15"/>
      <c r="W239" s="14"/>
      <c r="X239" s="21" t="str">
        <f aca="false">IF(OR(V239="",W239=""),"",IF(Y239="Cancelled","-",IF(COUNTIFS('Pickup Slots'!$A$6:$A$205,V239,'Pickup Slots'!$B$6:$B$205,W239)=0,"Slot not set up",IF(COUNTIFS($V$5:$V$304,V239,$W$5:$W$304,W239,$Y$5:$Y$304,"&lt;&gt;Cancelled")&gt;SUMIFS('Pickup Slots'!$C$6:$C$205,'Pickup Slots'!$A$6:$A$205,V239,'Pickup Slots'!$B$6:$B$205,W239),"DOUBLE-BOOKED","OK"))))</f>
        <v/>
      </c>
      <c r="Y239" s="14"/>
      <c r="Z239" s="16"/>
    </row>
    <row r="240" customFormat="false" ht="15" hidden="false" customHeight="false" outlineLevel="0" collapsed="false">
      <c r="A240" s="14"/>
      <c r="B240" s="15"/>
      <c r="C240" s="16"/>
      <c r="D240" s="17"/>
      <c r="E240" s="14"/>
      <c r="F240" s="14"/>
      <c r="G240" s="18"/>
      <c r="H240" s="14"/>
      <c r="I240" s="18"/>
      <c r="J240" s="14"/>
      <c r="K240" s="18"/>
      <c r="L240" s="19" t="str">
        <f aca="false">IF(AND(F240="",H240="",J240=""),"",IFERROR(G240*VLOOKUP(F240,'Batch Capacity'!$A$6:$C$40,3,FALSE()),0)+IFERROR(I240*VLOOKUP(H240,'Batch Capacity'!$A$6:$C$40,3,FALSE()),0)+IFERROR(K240*VLOOKUP(J240,'Batch Capacity'!$A$6:$C$40,3,FALSE()),0))</f>
        <v/>
      </c>
      <c r="M240" s="20"/>
      <c r="N240" s="19" t="str">
        <f aca="false">IF(L240="","",L240+N(M240))</f>
        <v/>
      </c>
      <c r="O240" s="18"/>
      <c r="P240" s="20"/>
      <c r="Q240" s="14"/>
      <c r="R240" s="18"/>
      <c r="S240" s="18"/>
      <c r="T240" s="19" t="str">
        <f aca="false">IF(N240="","",IF(OR(S240="Y",Y240="Cancelled"),0,N240-IF(AND(O240="Y",R240="Y"),N(P240),0)))</f>
        <v/>
      </c>
      <c r="U240" s="18"/>
      <c r="V240" s="15"/>
      <c r="W240" s="14"/>
      <c r="X240" s="21" t="str">
        <f aca="false">IF(OR(V240="",W240=""),"",IF(Y240="Cancelled","-",IF(COUNTIFS('Pickup Slots'!$A$6:$A$205,V240,'Pickup Slots'!$B$6:$B$205,W240)=0,"Slot not set up",IF(COUNTIFS($V$5:$V$304,V240,$W$5:$W$304,W240,$Y$5:$Y$304,"&lt;&gt;Cancelled")&gt;SUMIFS('Pickup Slots'!$C$6:$C$205,'Pickup Slots'!$A$6:$A$205,V240,'Pickup Slots'!$B$6:$B$205,W240),"DOUBLE-BOOKED","OK"))))</f>
        <v/>
      </c>
      <c r="Y240" s="14"/>
      <c r="Z240" s="16"/>
    </row>
    <row r="241" customFormat="false" ht="15" hidden="false" customHeight="false" outlineLevel="0" collapsed="false">
      <c r="A241" s="14"/>
      <c r="B241" s="15"/>
      <c r="C241" s="16"/>
      <c r="D241" s="17"/>
      <c r="E241" s="14"/>
      <c r="F241" s="14"/>
      <c r="G241" s="18"/>
      <c r="H241" s="14"/>
      <c r="I241" s="18"/>
      <c r="J241" s="14"/>
      <c r="K241" s="18"/>
      <c r="L241" s="19" t="str">
        <f aca="false">IF(AND(F241="",H241="",J241=""),"",IFERROR(G241*VLOOKUP(F241,'Batch Capacity'!$A$6:$C$40,3,FALSE()),0)+IFERROR(I241*VLOOKUP(H241,'Batch Capacity'!$A$6:$C$40,3,FALSE()),0)+IFERROR(K241*VLOOKUP(J241,'Batch Capacity'!$A$6:$C$40,3,FALSE()),0))</f>
        <v/>
      </c>
      <c r="M241" s="20"/>
      <c r="N241" s="19" t="str">
        <f aca="false">IF(L241="","",L241+N(M241))</f>
        <v/>
      </c>
      <c r="O241" s="18"/>
      <c r="P241" s="20"/>
      <c r="Q241" s="14"/>
      <c r="R241" s="18"/>
      <c r="S241" s="18"/>
      <c r="T241" s="19" t="str">
        <f aca="false">IF(N241="","",IF(OR(S241="Y",Y241="Cancelled"),0,N241-IF(AND(O241="Y",R241="Y"),N(P241),0)))</f>
        <v/>
      </c>
      <c r="U241" s="18"/>
      <c r="V241" s="15"/>
      <c r="W241" s="14"/>
      <c r="X241" s="21" t="str">
        <f aca="false">IF(OR(V241="",W241=""),"",IF(Y241="Cancelled","-",IF(COUNTIFS('Pickup Slots'!$A$6:$A$205,V241,'Pickup Slots'!$B$6:$B$205,W241)=0,"Slot not set up",IF(COUNTIFS($V$5:$V$304,V241,$W$5:$W$304,W241,$Y$5:$Y$304,"&lt;&gt;Cancelled")&gt;SUMIFS('Pickup Slots'!$C$6:$C$205,'Pickup Slots'!$A$6:$A$205,V241,'Pickup Slots'!$B$6:$B$205,W241),"DOUBLE-BOOKED","OK"))))</f>
        <v/>
      </c>
      <c r="Y241" s="14"/>
      <c r="Z241" s="16"/>
    </row>
    <row r="242" customFormat="false" ht="15" hidden="false" customHeight="false" outlineLevel="0" collapsed="false">
      <c r="A242" s="14"/>
      <c r="B242" s="15"/>
      <c r="C242" s="16"/>
      <c r="D242" s="17"/>
      <c r="E242" s="14"/>
      <c r="F242" s="14"/>
      <c r="G242" s="18"/>
      <c r="H242" s="14"/>
      <c r="I242" s="18"/>
      <c r="J242" s="14"/>
      <c r="K242" s="18"/>
      <c r="L242" s="19" t="str">
        <f aca="false">IF(AND(F242="",H242="",J242=""),"",IFERROR(G242*VLOOKUP(F242,'Batch Capacity'!$A$6:$C$40,3,FALSE()),0)+IFERROR(I242*VLOOKUP(H242,'Batch Capacity'!$A$6:$C$40,3,FALSE()),0)+IFERROR(K242*VLOOKUP(J242,'Batch Capacity'!$A$6:$C$40,3,FALSE()),0))</f>
        <v/>
      </c>
      <c r="M242" s="20"/>
      <c r="N242" s="19" t="str">
        <f aca="false">IF(L242="","",L242+N(M242))</f>
        <v/>
      </c>
      <c r="O242" s="18"/>
      <c r="P242" s="20"/>
      <c r="Q242" s="14"/>
      <c r="R242" s="18"/>
      <c r="S242" s="18"/>
      <c r="T242" s="19" t="str">
        <f aca="false">IF(N242="","",IF(OR(S242="Y",Y242="Cancelled"),0,N242-IF(AND(O242="Y",R242="Y"),N(P242),0)))</f>
        <v/>
      </c>
      <c r="U242" s="18"/>
      <c r="V242" s="15"/>
      <c r="W242" s="14"/>
      <c r="X242" s="21" t="str">
        <f aca="false">IF(OR(V242="",W242=""),"",IF(Y242="Cancelled","-",IF(COUNTIFS('Pickup Slots'!$A$6:$A$205,V242,'Pickup Slots'!$B$6:$B$205,W242)=0,"Slot not set up",IF(COUNTIFS($V$5:$V$304,V242,$W$5:$W$304,W242,$Y$5:$Y$304,"&lt;&gt;Cancelled")&gt;SUMIFS('Pickup Slots'!$C$6:$C$205,'Pickup Slots'!$A$6:$A$205,V242,'Pickup Slots'!$B$6:$B$205,W242),"DOUBLE-BOOKED","OK"))))</f>
        <v/>
      </c>
      <c r="Y242" s="14"/>
      <c r="Z242" s="16"/>
    </row>
    <row r="243" customFormat="false" ht="15" hidden="false" customHeight="false" outlineLevel="0" collapsed="false">
      <c r="A243" s="14"/>
      <c r="B243" s="15"/>
      <c r="C243" s="16"/>
      <c r="D243" s="17"/>
      <c r="E243" s="14"/>
      <c r="F243" s="14"/>
      <c r="G243" s="18"/>
      <c r="H243" s="14"/>
      <c r="I243" s="18"/>
      <c r="J243" s="14"/>
      <c r="K243" s="18"/>
      <c r="L243" s="19" t="str">
        <f aca="false">IF(AND(F243="",H243="",J243=""),"",IFERROR(G243*VLOOKUP(F243,'Batch Capacity'!$A$6:$C$40,3,FALSE()),0)+IFERROR(I243*VLOOKUP(H243,'Batch Capacity'!$A$6:$C$40,3,FALSE()),0)+IFERROR(K243*VLOOKUP(J243,'Batch Capacity'!$A$6:$C$40,3,FALSE()),0))</f>
        <v/>
      </c>
      <c r="M243" s="20"/>
      <c r="N243" s="19" t="str">
        <f aca="false">IF(L243="","",L243+N(M243))</f>
        <v/>
      </c>
      <c r="O243" s="18"/>
      <c r="P243" s="20"/>
      <c r="Q243" s="14"/>
      <c r="R243" s="18"/>
      <c r="S243" s="18"/>
      <c r="T243" s="19" t="str">
        <f aca="false">IF(N243="","",IF(OR(S243="Y",Y243="Cancelled"),0,N243-IF(AND(O243="Y",R243="Y"),N(P243),0)))</f>
        <v/>
      </c>
      <c r="U243" s="18"/>
      <c r="V243" s="15"/>
      <c r="W243" s="14"/>
      <c r="X243" s="21" t="str">
        <f aca="false">IF(OR(V243="",W243=""),"",IF(Y243="Cancelled","-",IF(COUNTIFS('Pickup Slots'!$A$6:$A$205,V243,'Pickup Slots'!$B$6:$B$205,W243)=0,"Slot not set up",IF(COUNTIFS($V$5:$V$304,V243,$W$5:$W$304,W243,$Y$5:$Y$304,"&lt;&gt;Cancelled")&gt;SUMIFS('Pickup Slots'!$C$6:$C$205,'Pickup Slots'!$A$6:$A$205,V243,'Pickup Slots'!$B$6:$B$205,W243),"DOUBLE-BOOKED","OK"))))</f>
        <v/>
      </c>
      <c r="Y243" s="14"/>
      <c r="Z243" s="16"/>
    </row>
    <row r="244" customFormat="false" ht="15" hidden="false" customHeight="false" outlineLevel="0" collapsed="false">
      <c r="A244" s="14"/>
      <c r="B244" s="15"/>
      <c r="C244" s="16"/>
      <c r="D244" s="17"/>
      <c r="E244" s="14"/>
      <c r="F244" s="14"/>
      <c r="G244" s="18"/>
      <c r="H244" s="14"/>
      <c r="I244" s="18"/>
      <c r="J244" s="14"/>
      <c r="K244" s="18"/>
      <c r="L244" s="19" t="str">
        <f aca="false">IF(AND(F244="",H244="",J244=""),"",IFERROR(G244*VLOOKUP(F244,'Batch Capacity'!$A$6:$C$40,3,FALSE()),0)+IFERROR(I244*VLOOKUP(H244,'Batch Capacity'!$A$6:$C$40,3,FALSE()),0)+IFERROR(K244*VLOOKUP(J244,'Batch Capacity'!$A$6:$C$40,3,FALSE()),0))</f>
        <v/>
      </c>
      <c r="M244" s="20"/>
      <c r="N244" s="19" t="str">
        <f aca="false">IF(L244="","",L244+N(M244))</f>
        <v/>
      </c>
      <c r="O244" s="18"/>
      <c r="P244" s="20"/>
      <c r="Q244" s="14"/>
      <c r="R244" s="18"/>
      <c r="S244" s="18"/>
      <c r="T244" s="19" t="str">
        <f aca="false">IF(N244="","",IF(OR(S244="Y",Y244="Cancelled"),0,N244-IF(AND(O244="Y",R244="Y"),N(P244),0)))</f>
        <v/>
      </c>
      <c r="U244" s="18"/>
      <c r="V244" s="15"/>
      <c r="W244" s="14"/>
      <c r="X244" s="21" t="str">
        <f aca="false">IF(OR(V244="",W244=""),"",IF(Y244="Cancelled","-",IF(COUNTIFS('Pickup Slots'!$A$6:$A$205,V244,'Pickup Slots'!$B$6:$B$205,W244)=0,"Slot not set up",IF(COUNTIFS($V$5:$V$304,V244,$W$5:$W$304,W244,$Y$5:$Y$304,"&lt;&gt;Cancelled")&gt;SUMIFS('Pickup Slots'!$C$6:$C$205,'Pickup Slots'!$A$6:$A$205,V244,'Pickup Slots'!$B$6:$B$205,W244),"DOUBLE-BOOKED","OK"))))</f>
        <v/>
      </c>
      <c r="Y244" s="14"/>
      <c r="Z244" s="16"/>
    </row>
    <row r="245" customFormat="false" ht="15" hidden="false" customHeight="false" outlineLevel="0" collapsed="false">
      <c r="A245" s="14"/>
      <c r="B245" s="15"/>
      <c r="C245" s="16"/>
      <c r="D245" s="17"/>
      <c r="E245" s="14"/>
      <c r="F245" s="14"/>
      <c r="G245" s="18"/>
      <c r="H245" s="14"/>
      <c r="I245" s="18"/>
      <c r="J245" s="14"/>
      <c r="K245" s="18"/>
      <c r="L245" s="19" t="str">
        <f aca="false">IF(AND(F245="",H245="",J245=""),"",IFERROR(G245*VLOOKUP(F245,'Batch Capacity'!$A$6:$C$40,3,FALSE()),0)+IFERROR(I245*VLOOKUP(H245,'Batch Capacity'!$A$6:$C$40,3,FALSE()),0)+IFERROR(K245*VLOOKUP(J245,'Batch Capacity'!$A$6:$C$40,3,FALSE()),0))</f>
        <v/>
      </c>
      <c r="M245" s="20"/>
      <c r="N245" s="19" t="str">
        <f aca="false">IF(L245="","",L245+N(M245))</f>
        <v/>
      </c>
      <c r="O245" s="18"/>
      <c r="P245" s="20"/>
      <c r="Q245" s="14"/>
      <c r="R245" s="18"/>
      <c r="S245" s="18"/>
      <c r="T245" s="19" t="str">
        <f aca="false">IF(N245="","",IF(OR(S245="Y",Y245="Cancelled"),0,N245-IF(AND(O245="Y",R245="Y"),N(P245),0)))</f>
        <v/>
      </c>
      <c r="U245" s="18"/>
      <c r="V245" s="15"/>
      <c r="W245" s="14"/>
      <c r="X245" s="21" t="str">
        <f aca="false">IF(OR(V245="",W245=""),"",IF(Y245="Cancelled","-",IF(COUNTIFS('Pickup Slots'!$A$6:$A$205,V245,'Pickup Slots'!$B$6:$B$205,W245)=0,"Slot not set up",IF(COUNTIFS($V$5:$V$304,V245,$W$5:$W$304,W245,$Y$5:$Y$304,"&lt;&gt;Cancelled")&gt;SUMIFS('Pickup Slots'!$C$6:$C$205,'Pickup Slots'!$A$6:$A$205,V245,'Pickup Slots'!$B$6:$B$205,W245),"DOUBLE-BOOKED","OK"))))</f>
        <v/>
      </c>
      <c r="Y245" s="14"/>
      <c r="Z245" s="16"/>
    </row>
    <row r="246" customFormat="false" ht="15" hidden="false" customHeight="false" outlineLevel="0" collapsed="false">
      <c r="A246" s="14"/>
      <c r="B246" s="15"/>
      <c r="C246" s="16"/>
      <c r="D246" s="17"/>
      <c r="E246" s="14"/>
      <c r="F246" s="14"/>
      <c r="G246" s="18"/>
      <c r="H246" s="14"/>
      <c r="I246" s="18"/>
      <c r="J246" s="14"/>
      <c r="K246" s="18"/>
      <c r="L246" s="19" t="str">
        <f aca="false">IF(AND(F246="",H246="",J246=""),"",IFERROR(G246*VLOOKUP(F246,'Batch Capacity'!$A$6:$C$40,3,FALSE()),0)+IFERROR(I246*VLOOKUP(H246,'Batch Capacity'!$A$6:$C$40,3,FALSE()),0)+IFERROR(K246*VLOOKUP(J246,'Batch Capacity'!$A$6:$C$40,3,FALSE()),0))</f>
        <v/>
      </c>
      <c r="M246" s="20"/>
      <c r="N246" s="19" t="str">
        <f aca="false">IF(L246="","",L246+N(M246))</f>
        <v/>
      </c>
      <c r="O246" s="18"/>
      <c r="P246" s="20"/>
      <c r="Q246" s="14"/>
      <c r="R246" s="18"/>
      <c r="S246" s="18"/>
      <c r="T246" s="19" t="str">
        <f aca="false">IF(N246="","",IF(OR(S246="Y",Y246="Cancelled"),0,N246-IF(AND(O246="Y",R246="Y"),N(P246),0)))</f>
        <v/>
      </c>
      <c r="U246" s="18"/>
      <c r="V246" s="15"/>
      <c r="W246" s="14"/>
      <c r="X246" s="21" t="str">
        <f aca="false">IF(OR(V246="",W246=""),"",IF(Y246="Cancelled","-",IF(COUNTIFS('Pickup Slots'!$A$6:$A$205,V246,'Pickup Slots'!$B$6:$B$205,W246)=0,"Slot not set up",IF(COUNTIFS($V$5:$V$304,V246,$W$5:$W$304,W246,$Y$5:$Y$304,"&lt;&gt;Cancelled")&gt;SUMIFS('Pickup Slots'!$C$6:$C$205,'Pickup Slots'!$A$6:$A$205,V246,'Pickup Slots'!$B$6:$B$205,W246),"DOUBLE-BOOKED","OK"))))</f>
        <v/>
      </c>
      <c r="Y246" s="14"/>
      <c r="Z246" s="16"/>
    </row>
    <row r="247" customFormat="false" ht="15" hidden="false" customHeight="false" outlineLevel="0" collapsed="false">
      <c r="A247" s="14"/>
      <c r="B247" s="15"/>
      <c r="C247" s="16"/>
      <c r="D247" s="17"/>
      <c r="E247" s="14"/>
      <c r="F247" s="14"/>
      <c r="G247" s="18"/>
      <c r="H247" s="14"/>
      <c r="I247" s="18"/>
      <c r="J247" s="14"/>
      <c r="K247" s="18"/>
      <c r="L247" s="19" t="str">
        <f aca="false">IF(AND(F247="",H247="",J247=""),"",IFERROR(G247*VLOOKUP(F247,'Batch Capacity'!$A$6:$C$40,3,FALSE()),0)+IFERROR(I247*VLOOKUP(H247,'Batch Capacity'!$A$6:$C$40,3,FALSE()),0)+IFERROR(K247*VLOOKUP(J247,'Batch Capacity'!$A$6:$C$40,3,FALSE()),0))</f>
        <v/>
      </c>
      <c r="M247" s="20"/>
      <c r="N247" s="19" t="str">
        <f aca="false">IF(L247="","",L247+N(M247))</f>
        <v/>
      </c>
      <c r="O247" s="18"/>
      <c r="P247" s="20"/>
      <c r="Q247" s="14"/>
      <c r="R247" s="18"/>
      <c r="S247" s="18"/>
      <c r="T247" s="19" t="str">
        <f aca="false">IF(N247="","",IF(OR(S247="Y",Y247="Cancelled"),0,N247-IF(AND(O247="Y",R247="Y"),N(P247),0)))</f>
        <v/>
      </c>
      <c r="U247" s="18"/>
      <c r="V247" s="15"/>
      <c r="W247" s="14"/>
      <c r="X247" s="21" t="str">
        <f aca="false">IF(OR(V247="",W247=""),"",IF(Y247="Cancelled","-",IF(COUNTIFS('Pickup Slots'!$A$6:$A$205,V247,'Pickup Slots'!$B$6:$B$205,W247)=0,"Slot not set up",IF(COUNTIFS($V$5:$V$304,V247,$W$5:$W$304,W247,$Y$5:$Y$304,"&lt;&gt;Cancelled")&gt;SUMIFS('Pickup Slots'!$C$6:$C$205,'Pickup Slots'!$A$6:$A$205,V247,'Pickup Slots'!$B$6:$B$205,W247),"DOUBLE-BOOKED","OK"))))</f>
        <v/>
      </c>
      <c r="Y247" s="14"/>
      <c r="Z247" s="16"/>
    </row>
    <row r="248" customFormat="false" ht="15" hidden="false" customHeight="false" outlineLevel="0" collapsed="false">
      <c r="A248" s="14"/>
      <c r="B248" s="15"/>
      <c r="C248" s="16"/>
      <c r="D248" s="17"/>
      <c r="E248" s="14"/>
      <c r="F248" s="14"/>
      <c r="G248" s="18"/>
      <c r="H248" s="14"/>
      <c r="I248" s="18"/>
      <c r="J248" s="14"/>
      <c r="K248" s="18"/>
      <c r="L248" s="19" t="str">
        <f aca="false">IF(AND(F248="",H248="",J248=""),"",IFERROR(G248*VLOOKUP(F248,'Batch Capacity'!$A$6:$C$40,3,FALSE()),0)+IFERROR(I248*VLOOKUP(H248,'Batch Capacity'!$A$6:$C$40,3,FALSE()),0)+IFERROR(K248*VLOOKUP(J248,'Batch Capacity'!$A$6:$C$40,3,FALSE()),0))</f>
        <v/>
      </c>
      <c r="M248" s="20"/>
      <c r="N248" s="19" t="str">
        <f aca="false">IF(L248="","",L248+N(M248))</f>
        <v/>
      </c>
      <c r="O248" s="18"/>
      <c r="P248" s="20"/>
      <c r="Q248" s="14"/>
      <c r="R248" s="18"/>
      <c r="S248" s="18"/>
      <c r="T248" s="19" t="str">
        <f aca="false">IF(N248="","",IF(OR(S248="Y",Y248="Cancelled"),0,N248-IF(AND(O248="Y",R248="Y"),N(P248),0)))</f>
        <v/>
      </c>
      <c r="U248" s="18"/>
      <c r="V248" s="15"/>
      <c r="W248" s="14"/>
      <c r="X248" s="21" t="str">
        <f aca="false">IF(OR(V248="",W248=""),"",IF(Y248="Cancelled","-",IF(COUNTIFS('Pickup Slots'!$A$6:$A$205,V248,'Pickup Slots'!$B$6:$B$205,W248)=0,"Slot not set up",IF(COUNTIFS($V$5:$V$304,V248,$W$5:$W$304,W248,$Y$5:$Y$304,"&lt;&gt;Cancelled")&gt;SUMIFS('Pickup Slots'!$C$6:$C$205,'Pickup Slots'!$A$6:$A$205,V248,'Pickup Slots'!$B$6:$B$205,W248),"DOUBLE-BOOKED","OK"))))</f>
        <v/>
      </c>
      <c r="Y248" s="14"/>
      <c r="Z248" s="16"/>
    </row>
    <row r="249" customFormat="false" ht="15" hidden="false" customHeight="false" outlineLevel="0" collapsed="false">
      <c r="A249" s="14"/>
      <c r="B249" s="15"/>
      <c r="C249" s="16"/>
      <c r="D249" s="17"/>
      <c r="E249" s="14"/>
      <c r="F249" s="14"/>
      <c r="G249" s="18"/>
      <c r="H249" s="14"/>
      <c r="I249" s="18"/>
      <c r="J249" s="14"/>
      <c r="K249" s="18"/>
      <c r="L249" s="19" t="str">
        <f aca="false">IF(AND(F249="",H249="",J249=""),"",IFERROR(G249*VLOOKUP(F249,'Batch Capacity'!$A$6:$C$40,3,FALSE()),0)+IFERROR(I249*VLOOKUP(H249,'Batch Capacity'!$A$6:$C$40,3,FALSE()),0)+IFERROR(K249*VLOOKUP(J249,'Batch Capacity'!$A$6:$C$40,3,FALSE()),0))</f>
        <v/>
      </c>
      <c r="M249" s="20"/>
      <c r="N249" s="19" t="str">
        <f aca="false">IF(L249="","",L249+N(M249))</f>
        <v/>
      </c>
      <c r="O249" s="18"/>
      <c r="P249" s="20"/>
      <c r="Q249" s="14"/>
      <c r="R249" s="18"/>
      <c r="S249" s="18"/>
      <c r="T249" s="19" t="str">
        <f aca="false">IF(N249="","",IF(OR(S249="Y",Y249="Cancelled"),0,N249-IF(AND(O249="Y",R249="Y"),N(P249),0)))</f>
        <v/>
      </c>
      <c r="U249" s="18"/>
      <c r="V249" s="15"/>
      <c r="W249" s="14"/>
      <c r="X249" s="21" t="str">
        <f aca="false">IF(OR(V249="",W249=""),"",IF(Y249="Cancelled","-",IF(COUNTIFS('Pickup Slots'!$A$6:$A$205,V249,'Pickup Slots'!$B$6:$B$205,W249)=0,"Slot not set up",IF(COUNTIFS($V$5:$V$304,V249,$W$5:$W$304,W249,$Y$5:$Y$304,"&lt;&gt;Cancelled")&gt;SUMIFS('Pickup Slots'!$C$6:$C$205,'Pickup Slots'!$A$6:$A$205,V249,'Pickup Slots'!$B$6:$B$205,W249),"DOUBLE-BOOKED","OK"))))</f>
        <v/>
      </c>
      <c r="Y249" s="14"/>
      <c r="Z249" s="16"/>
    </row>
    <row r="250" customFormat="false" ht="15" hidden="false" customHeight="false" outlineLevel="0" collapsed="false">
      <c r="A250" s="14"/>
      <c r="B250" s="15"/>
      <c r="C250" s="16"/>
      <c r="D250" s="17"/>
      <c r="E250" s="14"/>
      <c r="F250" s="14"/>
      <c r="G250" s="18"/>
      <c r="H250" s="14"/>
      <c r="I250" s="18"/>
      <c r="J250" s="14"/>
      <c r="K250" s="18"/>
      <c r="L250" s="19" t="str">
        <f aca="false">IF(AND(F250="",H250="",J250=""),"",IFERROR(G250*VLOOKUP(F250,'Batch Capacity'!$A$6:$C$40,3,FALSE()),0)+IFERROR(I250*VLOOKUP(H250,'Batch Capacity'!$A$6:$C$40,3,FALSE()),0)+IFERROR(K250*VLOOKUP(J250,'Batch Capacity'!$A$6:$C$40,3,FALSE()),0))</f>
        <v/>
      </c>
      <c r="M250" s="20"/>
      <c r="N250" s="19" t="str">
        <f aca="false">IF(L250="","",L250+N(M250))</f>
        <v/>
      </c>
      <c r="O250" s="18"/>
      <c r="P250" s="20"/>
      <c r="Q250" s="14"/>
      <c r="R250" s="18"/>
      <c r="S250" s="18"/>
      <c r="T250" s="19" t="str">
        <f aca="false">IF(N250="","",IF(OR(S250="Y",Y250="Cancelled"),0,N250-IF(AND(O250="Y",R250="Y"),N(P250),0)))</f>
        <v/>
      </c>
      <c r="U250" s="18"/>
      <c r="V250" s="15"/>
      <c r="W250" s="14"/>
      <c r="X250" s="21" t="str">
        <f aca="false">IF(OR(V250="",W250=""),"",IF(Y250="Cancelled","-",IF(COUNTIFS('Pickup Slots'!$A$6:$A$205,V250,'Pickup Slots'!$B$6:$B$205,W250)=0,"Slot not set up",IF(COUNTIFS($V$5:$V$304,V250,$W$5:$W$304,W250,$Y$5:$Y$304,"&lt;&gt;Cancelled")&gt;SUMIFS('Pickup Slots'!$C$6:$C$205,'Pickup Slots'!$A$6:$A$205,V250,'Pickup Slots'!$B$6:$B$205,W250),"DOUBLE-BOOKED","OK"))))</f>
        <v/>
      </c>
      <c r="Y250" s="14"/>
      <c r="Z250" s="16"/>
    </row>
    <row r="251" customFormat="false" ht="15" hidden="false" customHeight="false" outlineLevel="0" collapsed="false">
      <c r="A251" s="14"/>
      <c r="B251" s="15"/>
      <c r="C251" s="16"/>
      <c r="D251" s="17"/>
      <c r="E251" s="14"/>
      <c r="F251" s="14"/>
      <c r="G251" s="18"/>
      <c r="H251" s="14"/>
      <c r="I251" s="18"/>
      <c r="J251" s="14"/>
      <c r="K251" s="18"/>
      <c r="L251" s="19" t="str">
        <f aca="false">IF(AND(F251="",H251="",J251=""),"",IFERROR(G251*VLOOKUP(F251,'Batch Capacity'!$A$6:$C$40,3,FALSE()),0)+IFERROR(I251*VLOOKUP(H251,'Batch Capacity'!$A$6:$C$40,3,FALSE()),0)+IFERROR(K251*VLOOKUP(J251,'Batch Capacity'!$A$6:$C$40,3,FALSE()),0))</f>
        <v/>
      </c>
      <c r="M251" s="20"/>
      <c r="N251" s="19" t="str">
        <f aca="false">IF(L251="","",L251+N(M251))</f>
        <v/>
      </c>
      <c r="O251" s="18"/>
      <c r="P251" s="20"/>
      <c r="Q251" s="14"/>
      <c r="R251" s="18"/>
      <c r="S251" s="18"/>
      <c r="T251" s="19" t="str">
        <f aca="false">IF(N251="","",IF(OR(S251="Y",Y251="Cancelled"),0,N251-IF(AND(O251="Y",R251="Y"),N(P251),0)))</f>
        <v/>
      </c>
      <c r="U251" s="18"/>
      <c r="V251" s="15"/>
      <c r="W251" s="14"/>
      <c r="X251" s="21" t="str">
        <f aca="false">IF(OR(V251="",W251=""),"",IF(Y251="Cancelled","-",IF(COUNTIFS('Pickup Slots'!$A$6:$A$205,V251,'Pickup Slots'!$B$6:$B$205,W251)=0,"Slot not set up",IF(COUNTIFS($V$5:$V$304,V251,$W$5:$W$304,W251,$Y$5:$Y$304,"&lt;&gt;Cancelled")&gt;SUMIFS('Pickup Slots'!$C$6:$C$205,'Pickup Slots'!$A$6:$A$205,V251,'Pickup Slots'!$B$6:$B$205,W251),"DOUBLE-BOOKED","OK"))))</f>
        <v/>
      </c>
      <c r="Y251" s="14"/>
      <c r="Z251" s="16"/>
    </row>
    <row r="252" customFormat="false" ht="15" hidden="false" customHeight="false" outlineLevel="0" collapsed="false">
      <c r="A252" s="14"/>
      <c r="B252" s="15"/>
      <c r="C252" s="16"/>
      <c r="D252" s="17"/>
      <c r="E252" s="14"/>
      <c r="F252" s="14"/>
      <c r="G252" s="18"/>
      <c r="H252" s="14"/>
      <c r="I252" s="18"/>
      <c r="J252" s="14"/>
      <c r="K252" s="18"/>
      <c r="L252" s="19" t="str">
        <f aca="false">IF(AND(F252="",H252="",J252=""),"",IFERROR(G252*VLOOKUP(F252,'Batch Capacity'!$A$6:$C$40,3,FALSE()),0)+IFERROR(I252*VLOOKUP(H252,'Batch Capacity'!$A$6:$C$40,3,FALSE()),0)+IFERROR(K252*VLOOKUP(J252,'Batch Capacity'!$A$6:$C$40,3,FALSE()),0))</f>
        <v/>
      </c>
      <c r="M252" s="20"/>
      <c r="N252" s="19" t="str">
        <f aca="false">IF(L252="","",L252+N(M252))</f>
        <v/>
      </c>
      <c r="O252" s="18"/>
      <c r="P252" s="20"/>
      <c r="Q252" s="14"/>
      <c r="R252" s="18"/>
      <c r="S252" s="18"/>
      <c r="T252" s="19" t="str">
        <f aca="false">IF(N252="","",IF(OR(S252="Y",Y252="Cancelled"),0,N252-IF(AND(O252="Y",R252="Y"),N(P252),0)))</f>
        <v/>
      </c>
      <c r="U252" s="18"/>
      <c r="V252" s="15"/>
      <c r="W252" s="14"/>
      <c r="X252" s="21" t="str">
        <f aca="false">IF(OR(V252="",W252=""),"",IF(Y252="Cancelled","-",IF(COUNTIFS('Pickup Slots'!$A$6:$A$205,V252,'Pickup Slots'!$B$6:$B$205,W252)=0,"Slot not set up",IF(COUNTIFS($V$5:$V$304,V252,$W$5:$W$304,W252,$Y$5:$Y$304,"&lt;&gt;Cancelled")&gt;SUMIFS('Pickup Slots'!$C$6:$C$205,'Pickup Slots'!$A$6:$A$205,V252,'Pickup Slots'!$B$6:$B$205,W252),"DOUBLE-BOOKED","OK"))))</f>
        <v/>
      </c>
      <c r="Y252" s="14"/>
      <c r="Z252" s="16"/>
    </row>
    <row r="253" customFormat="false" ht="15" hidden="false" customHeight="false" outlineLevel="0" collapsed="false">
      <c r="A253" s="14"/>
      <c r="B253" s="15"/>
      <c r="C253" s="16"/>
      <c r="D253" s="17"/>
      <c r="E253" s="14"/>
      <c r="F253" s="14"/>
      <c r="G253" s="18"/>
      <c r="H253" s="14"/>
      <c r="I253" s="18"/>
      <c r="J253" s="14"/>
      <c r="K253" s="18"/>
      <c r="L253" s="19" t="str">
        <f aca="false">IF(AND(F253="",H253="",J253=""),"",IFERROR(G253*VLOOKUP(F253,'Batch Capacity'!$A$6:$C$40,3,FALSE()),0)+IFERROR(I253*VLOOKUP(H253,'Batch Capacity'!$A$6:$C$40,3,FALSE()),0)+IFERROR(K253*VLOOKUP(J253,'Batch Capacity'!$A$6:$C$40,3,FALSE()),0))</f>
        <v/>
      </c>
      <c r="M253" s="20"/>
      <c r="N253" s="19" t="str">
        <f aca="false">IF(L253="","",L253+N(M253))</f>
        <v/>
      </c>
      <c r="O253" s="18"/>
      <c r="P253" s="20"/>
      <c r="Q253" s="14"/>
      <c r="R253" s="18"/>
      <c r="S253" s="18"/>
      <c r="T253" s="19" t="str">
        <f aca="false">IF(N253="","",IF(OR(S253="Y",Y253="Cancelled"),0,N253-IF(AND(O253="Y",R253="Y"),N(P253),0)))</f>
        <v/>
      </c>
      <c r="U253" s="18"/>
      <c r="V253" s="15"/>
      <c r="W253" s="14"/>
      <c r="X253" s="21" t="str">
        <f aca="false">IF(OR(V253="",W253=""),"",IF(Y253="Cancelled","-",IF(COUNTIFS('Pickup Slots'!$A$6:$A$205,V253,'Pickup Slots'!$B$6:$B$205,W253)=0,"Slot not set up",IF(COUNTIFS($V$5:$V$304,V253,$W$5:$W$304,W253,$Y$5:$Y$304,"&lt;&gt;Cancelled")&gt;SUMIFS('Pickup Slots'!$C$6:$C$205,'Pickup Slots'!$A$6:$A$205,V253,'Pickup Slots'!$B$6:$B$205,W253),"DOUBLE-BOOKED","OK"))))</f>
        <v/>
      </c>
      <c r="Y253" s="14"/>
      <c r="Z253" s="16"/>
    </row>
    <row r="254" customFormat="false" ht="15" hidden="false" customHeight="false" outlineLevel="0" collapsed="false">
      <c r="A254" s="14"/>
      <c r="B254" s="15"/>
      <c r="C254" s="16"/>
      <c r="D254" s="17"/>
      <c r="E254" s="14"/>
      <c r="F254" s="14"/>
      <c r="G254" s="18"/>
      <c r="H254" s="14"/>
      <c r="I254" s="18"/>
      <c r="J254" s="14"/>
      <c r="K254" s="18"/>
      <c r="L254" s="19" t="str">
        <f aca="false">IF(AND(F254="",H254="",J254=""),"",IFERROR(G254*VLOOKUP(F254,'Batch Capacity'!$A$6:$C$40,3,FALSE()),0)+IFERROR(I254*VLOOKUP(H254,'Batch Capacity'!$A$6:$C$40,3,FALSE()),0)+IFERROR(K254*VLOOKUP(J254,'Batch Capacity'!$A$6:$C$40,3,FALSE()),0))</f>
        <v/>
      </c>
      <c r="M254" s="20"/>
      <c r="N254" s="19" t="str">
        <f aca="false">IF(L254="","",L254+N(M254))</f>
        <v/>
      </c>
      <c r="O254" s="18"/>
      <c r="P254" s="20"/>
      <c r="Q254" s="14"/>
      <c r="R254" s="18"/>
      <c r="S254" s="18"/>
      <c r="T254" s="19" t="str">
        <f aca="false">IF(N254="","",IF(OR(S254="Y",Y254="Cancelled"),0,N254-IF(AND(O254="Y",R254="Y"),N(P254),0)))</f>
        <v/>
      </c>
      <c r="U254" s="18"/>
      <c r="V254" s="15"/>
      <c r="W254" s="14"/>
      <c r="X254" s="21" t="str">
        <f aca="false">IF(OR(V254="",W254=""),"",IF(Y254="Cancelled","-",IF(COUNTIFS('Pickup Slots'!$A$6:$A$205,V254,'Pickup Slots'!$B$6:$B$205,W254)=0,"Slot not set up",IF(COUNTIFS($V$5:$V$304,V254,$W$5:$W$304,W254,$Y$5:$Y$304,"&lt;&gt;Cancelled")&gt;SUMIFS('Pickup Slots'!$C$6:$C$205,'Pickup Slots'!$A$6:$A$205,V254,'Pickup Slots'!$B$6:$B$205,W254),"DOUBLE-BOOKED","OK"))))</f>
        <v/>
      </c>
      <c r="Y254" s="14"/>
      <c r="Z254" s="16"/>
    </row>
    <row r="255" customFormat="false" ht="15" hidden="false" customHeight="false" outlineLevel="0" collapsed="false">
      <c r="A255" s="14"/>
      <c r="B255" s="15"/>
      <c r="C255" s="16"/>
      <c r="D255" s="17"/>
      <c r="E255" s="14"/>
      <c r="F255" s="14"/>
      <c r="G255" s="18"/>
      <c r="H255" s="14"/>
      <c r="I255" s="18"/>
      <c r="J255" s="14"/>
      <c r="K255" s="18"/>
      <c r="L255" s="19" t="str">
        <f aca="false">IF(AND(F255="",H255="",J255=""),"",IFERROR(G255*VLOOKUP(F255,'Batch Capacity'!$A$6:$C$40,3,FALSE()),0)+IFERROR(I255*VLOOKUP(H255,'Batch Capacity'!$A$6:$C$40,3,FALSE()),0)+IFERROR(K255*VLOOKUP(J255,'Batch Capacity'!$A$6:$C$40,3,FALSE()),0))</f>
        <v/>
      </c>
      <c r="M255" s="20"/>
      <c r="N255" s="19" t="str">
        <f aca="false">IF(L255="","",L255+N(M255))</f>
        <v/>
      </c>
      <c r="O255" s="18"/>
      <c r="P255" s="20"/>
      <c r="Q255" s="14"/>
      <c r="R255" s="18"/>
      <c r="S255" s="18"/>
      <c r="T255" s="19" t="str">
        <f aca="false">IF(N255="","",IF(OR(S255="Y",Y255="Cancelled"),0,N255-IF(AND(O255="Y",R255="Y"),N(P255),0)))</f>
        <v/>
      </c>
      <c r="U255" s="18"/>
      <c r="V255" s="15"/>
      <c r="W255" s="14"/>
      <c r="X255" s="21" t="str">
        <f aca="false">IF(OR(V255="",W255=""),"",IF(Y255="Cancelled","-",IF(COUNTIFS('Pickup Slots'!$A$6:$A$205,V255,'Pickup Slots'!$B$6:$B$205,W255)=0,"Slot not set up",IF(COUNTIFS($V$5:$V$304,V255,$W$5:$W$304,W255,$Y$5:$Y$304,"&lt;&gt;Cancelled")&gt;SUMIFS('Pickup Slots'!$C$6:$C$205,'Pickup Slots'!$A$6:$A$205,V255,'Pickup Slots'!$B$6:$B$205,W255),"DOUBLE-BOOKED","OK"))))</f>
        <v/>
      </c>
      <c r="Y255" s="14"/>
      <c r="Z255" s="16"/>
    </row>
    <row r="256" customFormat="false" ht="15" hidden="false" customHeight="false" outlineLevel="0" collapsed="false">
      <c r="A256" s="14"/>
      <c r="B256" s="15"/>
      <c r="C256" s="16"/>
      <c r="D256" s="17"/>
      <c r="E256" s="14"/>
      <c r="F256" s="14"/>
      <c r="G256" s="18"/>
      <c r="H256" s="14"/>
      <c r="I256" s="18"/>
      <c r="J256" s="14"/>
      <c r="K256" s="18"/>
      <c r="L256" s="19" t="str">
        <f aca="false">IF(AND(F256="",H256="",J256=""),"",IFERROR(G256*VLOOKUP(F256,'Batch Capacity'!$A$6:$C$40,3,FALSE()),0)+IFERROR(I256*VLOOKUP(H256,'Batch Capacity'!$A$6:$C$40,3,FALSE()),0)+IFERROR(K256*VLOOKUP(J256,'Batch Capacity'!$A$6:$C$40,3,FALSE()),0))</f>
        <v/>
      </c>
      <c r="M256" s="20"/>
      <c r="N256" s="19" t="str">
        <f aca="false">IF(L256="","",L256+N(M256))</f>
        <v/>
      </c>
      <c r="O256" s="18"/>
      <c r="P256" s="20"/>
      <c r="Q256" s="14"/>
      <c r="R256" s="18"/>
      <c r="S256" s="18"/>
      <c r="T256" s="19" t="str">
        <f aca="false">IF(N256="","",IF(OR(S256="Y",Y256="Cancelled"),0,N256-IF(AND(O256="Y",R256="Y"),N(P256),0)))</f>
        <v/>
      </c>
      <c r="U256" s="18"/>
      <c r="V256" s="15"/>
      <c r="W256" s="14"/>
      <c r="X256" s="21" t="str">
        <f aca="false">IF(OR(V256="",W256=""),"",IF(Y256="Cancelled","-",IF(COUNTIFS('Pickup Slots'!$A$6:$A$205,V256,'Pickup Slots'!$B$6:$B$205,W256)=0,"Slot not set up",IF(COUNTIFS($V$5:$V$304,V256,$W$5:$W$304,W256,$Y$5:$Y$304,"&lt;&gt;Cancelled")&gt;SUMIFS('Pickup Slots'!$C$6:$C$205,'Pickup Slots'!$A$6:$A$205,V256,'Pickup Slots'!$B$6:$B$205,W256),"DOUBLE-BOOKED","OK"))))</f>
        <v/>
      </c>
      <c r="Y256" s="14"/>
      <c r="Z256" s="16"/>
    </row>
    <row r="257" customFormat="false" ht="15" hidden="false" customHeight="false" outlineLevel="0" collapsed="false">
      <c r="A257" s="14"/>
      <c r="B257" s="15"/>
      <c r="C257" s="16"/>
      <c r="D257" s="17"/>
      <c r="E257" s="14"/>
      <c r="F257" s="14"/>
      <c r="G257" s="18"/>
      <c r="H257" s="14"/>
      <c r="I257" s="18"/>
      <c r="J257" s="14"/>
      <c r="K257" s="18"/>
      <c r="L257" s="19" t="str">
        <f aca="false">IF(AND(F257="",H257="",J257=""),"",IFERROR(G257*VLOOKUP(F257,'Batch Capacity'!$A$6:$C$40,3,FALSE()),0)+IFERROR(I257*VLOOKUP(H257,'Batch Capacity'!$A$6:$C$40,3,FALSE()),0)+IFERROR(K257*VLOOKUP(J257,'Batch Capacity'!$A$6:$C$40,3,FALSE()),0))</f>
        <v/>
      </c>
      <c r="M257" s="20"/>
      <c r="N257" s="19" t="str">
        <f aca="false">IF(L257="","",L257+N(M257))</f>
        <v/>
      </c>
      <c r="O257" s="18"/>
      <c r="P257" s="20"/>
      <c r="Q257" s="14"/>
      <c r="R257" s="18"/>
      <c r="S257" s="18"/>
      <c r="T257" s="19" t="str">
        <f aca="false">IF(N257="","",IF(OR(S257="Y",Y257="Cancelled"),0,N257-IF(AND(O257="Y",R257="Y"),N(P257),0)))</f>
        <v/>
      </c>
      <c r="U257" s="18"/>
      <c r="V257" s="15"/>
      <c r="W257" s="14"/>
      <c r="X257" s="21" t="str">
        <f aca="false">IF(OR(V257="",W257=""),"",IF(Y257="Cancelled","-",IF(COUNTIFS('Pickup Slots'!$A$6:$A$205,V257,'Pickup Slots'!$B$6:$B$205,W257)=0,"Slot not set up",IF(COUNTIFS($V$5:$V$304,V257,$W$5:$W$304,W257,$Y$5:$Y$304,"&lt;&gt;Cancelled")&gt;SUMIFS('Pickup Slots'!$C$6:$C$205,'Pickup Slots'!$A$6:$A$205,V257,'Pickup Slots'!$B$6:$B$205,W257),"DOUBLE-BOOKED","OK"))))</f>
        <v/>
      </c>
      <c r="Y257" s="14"/>
      <c r="Z257" s="16"/>
    </row>
    <row r="258" customFormat="false" ht="15" hidden="false" customHeight="false" outlineLevel="0" collapsed="false">
      <c r="A258" s="14"/>
      <c r="B258" s="15"/>
      <c r="C258" s="16"/>
      <c r="D258" s="17"/>
      <c r="E258" s="14"/>
      <c r="F258" s="14"/>
      <c r="G258" s="18"/>
      <c r="H258" s="14"/>
      <c r="I258" s="18"/>
      <c r="J258" s="14"/>
      <c r="K258" s="18"/>
      <c r="L258" s="19" t="str">
        <f aca="false">IF(AND(F258="",H258="",J258=""),"",IFERROR(G258*VLOOKUP(F258,'Batch Capacity'!$A$6:$C$40,3,FALSE()),0)+IFERROR(I258*VLOOKUP(H258,'Batch Capacity'!$A$6:$C$40,3,FALSE()),0)+IFERROR(K258*VLOOKUP(J258,'Batch Capacity'!$A$6:$C$40,3,FALSE()),0))</f>
        <v/>
      </c>
      <c r="M258" s="20"/>
      <c r="N258" s="19" t="str">
        <f aca="false">IF(L258="","",L258+N(M258))</f>
        <v/>
      </c>
      <c r="O258" s="18"/>
      <c r="P258" s="20"/>
      <c r="Q258" s="14"/>
      <c r="R258" s="18"/>
      <c r="S258" s="18"/>
      <c r="T258" s="19" t="str">
        <f aca="false">IF(N258="","",IF(OR(S258="Y",Y258="Cancelled"),0,N258-IF(AND(O258="Y",R258="Y"),N(P258),0)))</f>
        <v/>
      </c>
      <c r="U258" s="18"/>
      <c r="V258" s="15"/>
      <c r="W258" s="14"/>
      <c r="X258" s="21" t="str">
        <f aca="false">IF(OR(V258="",W258=""),"",IF(Y258="Cancelled","-",IF(COUNTIFS('Pickup Slots'!$A$6:$A$205,V258,'Pickup Slots'!$B$6:$B$205,W258)=0,"Slot not set up",IF(COUNTIFS($V$5:$V$304,V258,$W$5:$W$304,W258,$Y$5:$Y$304,"&lt;&gt;Cancelled")&gt;SUMIFS('Pickup Slots'!$C$6:$C$205,'Pickup Slots'!$A$6:$A$205,V258,'Pickup Slots'!$B$6:$B$205,W258),"DOUBLE-BOOKED","OK"))))</f>
        <v/>
      </c>
      <c r="Y258" s="14"/>
      <c r="Z258" s="16"/>
    </row>
    <row r="259" customFormat="false" ht="15" hidden="false" customHeight="false" outlineLevel="0" collapsed="false">
      <c r="A259" s="14"/>
      <c r="B259" s="15"/>
      <c r="C259" s="16"/>
      <c r="D259" s="17"/>
      <c r="E259" s="14"/>
      <c r="F259" s="14"/>
      <c r="G259" s="18"/>
      <c r="H259" s="14"/>
      <c r="I259" s="18"/>
      <c r="J259" s="14"/>
      <c r="K259" s="18"/>
      <c r="L259" s="19" t="str">
        <f aca="false">IF(AND(F259="",H259="",J259=""),"",IFERROR(G259*VLOOKUP(F259,'Batch Capacity'!$A$6:$C$40,3,FALSE()),0)+IFERROR(I259*VLOOKUP(H259,'Batch Capacity'!$A$6:$C$40,3,FALSE()),0)+IFERROR(K259*VLOOKUP(J259,'Batch Capacity'!$A$6:$C$40,3,FALSE()),0))</f>
        <v/>
      </c>
      <c r="M259" s="20"/>
      <c r="N259" s="19" t="str">
        <f aca="false">IF(L259="","",L259+N(M259))</f>
        <v/>
      </c>
      <c r="O259" s="18"/>
      <c r="P259" s="20"/>
      <c r="Q259" s="14"/>
      <c r="R259" s="18"/>
      <c r="S259" s="18"/>
      <c r="T259" s="19" t="str">
        <f aca="false">IF(N259="","",IF(OR(S259="Y",Y259="Cancelled"),0,N259-IF(AND(O259="Y",R259="Y"),N(P259),0)))</f>
        <v/>
      </c>
      <c r="U259" s="18"/>
      <c r="V259" s="15"/>
      <c r="W259" s="14"/>
      <c r="X259" s="21" t="str">
        <f aca="false">IF(OR(V259="",W259=""),"",IF(Y259="Cancelled","-",IF(COUNTIFS('Pickup Slots'!$A$6:$A$205,V259,'Pickup Slots'!$B$6:$B$205,W259)=0,"Slot not set up",IF(COUNTIFS($V$5:$V$304,V259,$W$5:$W$304,W259,$Y$5:$Y$304,"&lt;&gt;Cancelled")&gt;SUMIFS('Pickup Slots'!$C$6:$C$205,'Pickup Slots'!$A$6:$A$205,V259,'Pickup Slots'!$B$6:$B$205,W259),"DOUBLE-BOOKED","OK"))))</f>
        <v/>
      </c>
      <c r="Y259" s="14"/>
      <c r="Z259" s="16"/>
    </row>
    <row r="260" customFormat="false" ht="15" hidden="false" customHeight="false" outlineLevel="0" collapsed="false">
      <c r="A260" s="14"/>
      <c r="B260" s="15"/>
      <c r="C260" s="16"/>
      <c r="D260" s="17"/>
      <c r="E260" s="14"/>
      <c r="F260" s="14"/>
      <c r="G260" s="18"/>
      <c r="H260" s="14"/>
      <c r="I260" s="18"/>
      <c r="J260" s="14"/>
      <c r="K260" s="18"/>
      <c r="L260" s="19" t="str">
        <f aca="false">IF(AND(F260="",H260="",J260=""),"",IFERROR(G260*VLOOKUP(F260,'Batch Capacity'!$A$6:$C$40,3,FALSE()),0)+IFERROR(I260*VLOOKUP(H260,'Batch Capacity'!$A$6:$C$40,3,FALSE()),0)+IFERROR(K260*VLOOKUP(J260,'Batch Capacity'!$A$6:$C$40,3,FALSE()),0))</f>
        <v/>
      </c>
      <c r="M260" s="20"/>
      <c r="N260" s="19" t="str">
        <f aca="false">IF(L260="","",L260+N(M260))</f>
        <v/>
      </c>
      <c r="O260" s="18"/>
      <c r="P260" s="20"/>
      <c r="Q260" s="14"/>
      <c r="R260" s="18"/>
      <c r="S260" s="18"/>
      <c r="T260" s="19" t="str">
        <f aca="false">IF(N260="","",IF(OR(S260="Y",Y260="Cancelled"),0,N260-IF(AND(O260="Y",R260="Y"),N(P260),0)))</f>
        <v/>
      </c>
      <c r="U260" s="18"/>
      <c r="V260" s="15"/>
      <c r="W260" s="14"/>
      <c r="X260" s="21" t="str">
        <f aca="false">IF(OR(V260="",W260=""),"",IF(Y260="Cancelled","-",IF(COUNTIFS('Pickup Slots'!$A$6:$A$205,V260,'Pickup Slots'!$B$6:$B$205,W260)=0,"Slot not set up",IF(COUNTIFS($V$5:$V$304,V260,$W$5:$W$304,W260,$Y$5:$Y$304,"&lt;&gt;Cancelled")&gt;SUMIFS('Pickup Slots'!$C$6:$C$205,'Pickup Slots'!$A$6:$A$205,V260,'Pickup Slots'!$B$6:$B$205,W260),"DOUBLE-BOOKED","OK"))))</f>
        <v/>
      </c>
      <c r="Y260" s="14"/>
      <c r="Z260" s="16"/>
    </row>
    <row r="261" customFormat="false" ht="15" hidden="false" customHeight="false" outlineLevel="0" collapsed="false">
      <c r="A261" s="14"/>
      <c r="B261" s="15"/>
      <c r="C261" s="16"/>
      <c r="D261" s="17"/>
      <c r="E261" s="14"/>
      <c r="F261" s="14"/>
      <c r="G261" s="18"/>
      <c r="H261" s="14"/>
      <c r="I261" s="18"/>
      <c r="J261" s="14"/>
      <c r="K261" s="18"/>
      <c r="L261" s="19" t="str">
        <f aca="false">IF(AND(F261="",H261="",J261=""),"",IFERROR(G261*VLOOKUP(F261,'Batch Capacity'!$A$6:$C$40,3,FALSE()),0)+IFERROR(I261*VLOOKUP(H261,'Batch Capacity'!$A$6:$C$40,3,FALSE()),0)+IFERROR(K261*VLOOKUP(J261,'Batch Capacity'!$A$6:$C$40,3,FALSE()),0))</f>
        <v/>
      </c>
      <c r="M261" s="20"/>
      <c r="N261" s="19" t="str">
        <f aca="false">IF(L261="","",L261+N(M261))</f>
        <v/>
      </c>
      <c r="O261" s="18"/>
      <c r="P261" s="20"/>
      <c r="Q261" s="14"/>
      <c r="R261" s="18"/>
      <c r="S261" s="18"/>
      <c r="T261" s="19" t="str">
        <f aca="false">IF(N261="","",IF(OR(S261="Y",Y261="Cancelled"),0,N261-IF(AND(O261="Y",R261="Y"),N(P261),0)))</f>
        <v/>
      </c>
      <c r="U261" s="18"/>
      <c r="V261" s="15"/>
      <c r="W261" s="14"/>
      <c r="X261" s="21" t="str">
        <f aca="false">IF(OR(V261="",W261=""),"",IF(Y261="Cancelled","-",IF(COUNTIFS('Pickup Slots'!$A$6:$A$205,V261,'Pickup Slots'!$B$6:$B$205,W261)=0,"Slot not set up",IF(COUNTIFS($V$5:$V$304,V261,$W$5:$W$304,W261,$Y$5:$Y$304,"&lt;&gt;Cancelled")&gt;SUMIFS('Pickup Slots'!$C$6:$C$205,'Pickup Slots'!$A$6:$A$205,V261,'Pickup Slots'!$B$6:$B$205,W261),"DOUBLE-BOOKED","OK"))))</f>
        <v/>
      </c>
      <c r="Y261" s="14"/>
      <c r="Z261" s="16"/>
    </row>
    <row r="262" customFormat="false" ht="15" hidden="false" customHeight="false" outlineLevel="0" collapsed="false">
      <c r="A262" s="14"/>
      <c r="B262" s="15"/>
      <c r="C262" s="16"/>
      <c r="D262" s="17"/>
      <c r="E262" s="14"/>
      <c r="F262" s="14"/>
      <c r="G262" s="18"/>
      <c r="H262" s="14"/>
      <c r="I262" s="18"/>
      <c r="J262" s="14"/>
      <c r="K262" s="18"/>
      <c r="L262" s="19" t="str">
        <f aca="false">IF(AND(F262="",H262="",J262=""),"",IFERROR(G262*VLOOKUP(F262,'Batch Capacity'!$A$6:$C$40,3,FALSE()),0)+IFERROR(I262*VLOOKUP(H262,'Batch Capacity'!$A$6:$C$40,3,FALSE()),0)+IFERROR(K262*VLOOKUP(J262,'Batch Capacity'!$A$6:$C$40,3,FALSE()),0))</f>
        <v/>
      </c>
      <c r="M262" s="20"/>
      <c r="N262" s="19" t="str">
        <f aca="false">IF(L262="","",L262+N(M262))</f>
        <v/>
      </c>
      <c r="O262" s="18"/>
      <c r="P262" s="20"/>
      <c r="Q262" s="14"/>
      <c r="R262" s="18"/>
      <c r="S262" s="18"/>
      <c r="T262" s="19" t="str">
        <f aca="false">IF(N262="","",IF(OR(S262="Y",Y262="Cancelled"),0,N262-IF(AND(O262="Y",R262="Y"),N(P262),0)))</f>
        <v/>
      </c>
      <c r="U262" s="18"/>
      <c r="V262" s="15"/>
      <c r="W262" s="14"/>
      <c r="X262" s="21" t="str">
        <f aca="false">IF(OR(V262="",W262=""),"",IF(Y262="Cancelled","-",IF(COUNTIFS('Pickup Slots'!$A$6:$A$205,V262,'Pickup Slots'!$B$6:$B$205,W262)=0,"Slot not set up",IF(COUNTIFS($V$5:$V$304,V262,$W$5:$W$304,W262,$Y$5:$Y$304,"&lt;&gt;Cancelled")&gt;SUMIFS('Pickup Slots'!$C$6:$C$205,'Pickup Slots'!$A$6:$A$205,V262,'Pickup Slots'!$B$6:$B$205,W262),"DOUBLE-BOOKED","OK"))))</f>
        <v/>
      </c>
      <c r="Y262" s="14"/>
      <c r="Z262" s="16"/>
    </row>
    <row r="263" customFormat="false" ht="15" hidden="false" customHeight="false" outlineLevel="0" collapsed="false">
      <c r="A263" s="14"/>
      <c r="B263" s="15"/>
      <c r="C263" s="16"/>
      <c r="D263" s="17"/>
      <c r="E263" s="14"/>
      <c r="F263" s="14"/>
      <c r="G263" s="18"/>
      <c r="H263" s="14"/>
      <c r="I263" s="18"/>
      <c r="J263" s="14"/>
      <c r="K263" s="18"/>
      <c r="L263" s="19" t="str">
        <f aca="false">IF(AND(F263="",H263="",J263=""),"",IFERROR(G263*VLOOKUP(F263,'Batch Capacity'!$A$6:$C$40,3,FALSE()),0)+IFERROR(I263*VLOOKUP(H263,'Batch Capacity'!$A$6:$C$40,3,FALSE()),0)+IFERROR(K263*VLOOKUP(J263,'Batch Capacity'!$A$6:$C$40,3,FALSE()),0))</f>
        <v/>
      </c>
      <c r="M263" s="20"/>
      <c r="N263" s="19" t="str">
        <f aca="false">IF(L263="","",L263+N(M263))</f>
        <v/>
      </c>
      <c r="O263" s="18"/>
      <c r="P263" s="20"/>
      <c r="Q263" s="14"/>
      <c r="R263" s="18"/>
      <c r="S263" s="18"/>
      <c r="T263" s="19" t="str">
        <f aca="false">IF(N263="","",IF(OR(S263="Y",Y263="Cancelled"),0,N263-IF(AND(O263="Y",R263="Y"),N(P263),0)))</f>
        <v/>
      </c>
      <c r="U263" s="18"/>
      <c r="V263" s="15"/>
      <c r="W263" s="14"/>
      <c r="X263" s="21" t="str">
        <f aca="false">IF(OR(V263="",W263=""),"",IF(Y263="Cancelled","-",IF(COUNTIFS('Pickup Slots'!$A$6:$A$205,V263,'Pickup Slots'!$B$6:$B$205,W263)=0,"Slot not set up",IF(COUNTIFS($V$5:$V$304,V263,$W$5:$W$304,W263,$Y$5:$Y$304,"&lt;&gt;Cancelled")&gt;SUMIFS('Pickup Slots'!$C$6:$C$205,'Pickup Slots'!$A$6:$A$205,V263,'Pickup Slots'!$B$6:$B$205,W263),"DOUBLE-BOOKED","OK"))))</f>
        <v/>
      </c>
      <c r="Y263" s="14"/>
      <c r="Z263" s="16"/>
    </row>
    <row r="264" customFormat="false" ht="15" hidden="false" customHeight="false" outlineLevel="0" collapsed="false">
      <c r="A264" s="14"/>
      <c r="B264" s="15"/>
      <c r="C264" s="16"/>
      <c r="D264" s="17"/>
      <c r="E264" s="14"/>
      <c r="F264" s="14"/>
      <c r="G264" s="18"/>
      <c r="H264" s="14"/>
      <c r="I264" s="18"/>
      <c r="J264" s="14"/>
      <c r="K264" s="18"/>
      <c r="L264" s="19" t="str">
        <f aca="false">IF(AND(F264="",H264="",J264=""),"",IFERROR(G264*VLOOKUP(F264,'Batch Capacity'!$A$6:$C$40,3,FALSE()),0)+IFERROR(I264*VLOOKUP(H264,'Batch Capacity'!$A$6:$C$40,3,FALSE()),0)+IFERROR(K264*VLOOKUP(J264,'Batch Capacity'!$A$6:$C$40,3,FALSE()),0))</f>
        <v/>
      </c>
      <c r="M264" s="20"/>
      <c r="N264" s="19" t="str">
        <f aca="false">IF(L264="","",L264+N(M264))</f>
        <v/>
      </c>
      <c r="O264" s="18"/>
      <c r="P264" s="20"/>
      <c r="Q264" s="14"/>
      <c r="R264" s="18"/>
      <c r="S264" s="18"/>
      <c r="T264" s="19" t="str">
        <f aca="false">IF(N264="","",IF(OR(S264="Y",Y264="Cancelled"),0,N264-IF(AND(O264="Y",R264="Y"),N(P264),0)))</f>
        <v/>
      </c>
      <c r="U264" s="18"/>
      <c r="V264" s="15"/>
      <c r="W264" s="14"/>
      <c r="X264" s="21" t="str">
        <f aca="false">IF(OR(V264="",W264=""),"",IF(Y264="Cancelled","-",IF(COUNTIFS('Pickup Slots'!$A$6:$A$205,V264,'Pickup Slots'!$B$6:$B$205,W264)=0,"Slot not set up",IF(COUNTIFS($V$5:$V$304,V264,$W$5:$W$304,W264,$Y$5:$Y$304,"&lt;&gt;Cancelled")&gt;SUMIFS('Pickup Slots'!$C$6:$C$205,'Pickup Slots'!$A$6:$A$205,V264,'Pickup Slots'!$B$6:$B$205,W264),"DOUBLE-BOOKED","OK"))))</f>
        <v/>
      </c>
      <c r="Y264" s="14"/>
      <c r="Z264" s="16"/>
    </row>
    <row r="265" customFormat="false" ht="15" hidden="false" customHeight="false" outlineLevel="0" collapsed="false">
      <c r="A265" s="14"/>
      <c r="B265" s="15"/>
      <c r="C265" s="16"/>
      <c r="D265" s="17"/>
      <c r="E265" s="14"/>
      <c r="F265" s="14"/>
      <c r="G265" s="18"/>
      <c r="H265" s="14"/>
      <c r="I265" s="18"/>
      <c r="J265" s="14"/>
      <c r="K265" s="18"/>
      <c r="L265" s="19" t="str">
        <f aca="false">IF(AND(F265="",H265="",J265=""),"",IFERROR(G265*VLOOKUP(F265,'Batch Capacity'!$A$6:$C$40,3,FALSE()),0)+IFERROR(I265*VLOOKUP(H265,'Batch Capacity'!$A$6:$C$40,3,FALSE()),0)+IFERROR(K265*VLOOKUP(J265,'Batch Capacity'!$A$6:$C$40,3,FALSE()),0))</f>
        <v/>
      </c>
      <c r="M265" s="20"/>
      <c r="N265" s="19" t="str">
        <f aca="false">IF(L265="","",L265+N(M265))</f>
        <v/>
      </c>
      <c r="O265" s="18"/>
      <c r="P265" s="20"/>
      <c r="Q265" s="14"/>
      <c r="R265" s="18"/>
      <c r="S265" s="18"/>
      <c r="T265" s="19" t="str">
        <f aca="false">IF(N265="","",IF(OR(S265="Y",Y265="Cancelled"),0,N265-IF(AND(O265="Y",R265="Y"),N(P265),0)))</f>
        <v/>
      </c>
      <c r="U265" s="18"/>
      <c r="V265" s="15"/>
      <c r="W265" s="14"/>
      <c r="X265" s="21" t="str">
        <f aca="false">IF(OR(V265="",W265=""),"",IF(Y265="Cancelled","-",IF(COUNTIFS('Pickup Slots'!$A$6:$A$205,V265,'Pickup Slots'!$B$6:$B$205,W265)=0,"Slot not set up",IF(COUNTIFS($V$5:$V$304,V265,$W$5:$W$304,W265,$Y$5:$Y$304,"&lt;&gt;Cancelled")&gt;SUMIFS('Pickup Slots'!$C$6:$C$205,'Pickup Slots'!$A$6:$A$205,V265,'Pickup Slots'!$B$6:$B$205,W265),"DOUBLE-BOOKED","OK"))))</f>
        <v/>
      </c>
      <c r="Y265" s="14"/>
      <c r="Z265" s="16"/>
    </row>
    <row r="266" customFormat="false" ht="15" hidden="false" customHeight="false" outlineLevel="0" collapsed="false">
      <c r="A266" s="14"/>
      <c r="B266" s="15"/>
      <c r="C266" s="16"/>
      <c r="D266" s="17"/>
      <c r="E266" s="14"/>
      <c r="F266" s="14"/>
      <c r="G266" s="18"/>
      <c r="H266" s="14"/>
      <c r="I266" s="18"/>
      <c r="J266" s="14"/>
      <c r="K266" s="18"/>
      <c r="L266" s="19" t="str">
        <f aca="false">IF(AND(F266="",H266="",J266=""),"",IFERROR(G266*VLOOKUP(F266,'Batch Capacity'!$A$6:$C$40,3,FALSE()),0)+IFERROR(I266*VLOOKUP(H266,'Batch Capacity'!$A$6:$C$40,3,FALSE()),0)+IFERROR(K266*VLOOKUP(J266,'Batch Capacity'!$A$6:$C$40,3,FALSE()),0))</f>
        <v/>
      </c>
      <c r="M266" s="20"/>
      <c r="N266" s="19" t="str">
        <f aca="false">IF(L266="","",L266+N(M266))</f>
        <v/>
      </c>
      <c r="O266" s="18"/>
      <c r="P266" s="20"/>
      <c r="Q266" s="14"/>
      <c r="R266" s="18"/>
      <c r="S266" s="18"/>
      <c r="T266" s="19" t="str">
        <f aca="false">IF(N266="","",IF(OR(S266="Y",Y266="Cancelled"),0,N266-IF(AND(O266="Y",R266="Y"),N(P266),0)))</f>
        <v/>
      </c>
      <c r="U266" s="18"/>
      <c r="V266" s="15"/>
      <c r="W266" s="14"/>
      <c r="X266" s="21" t="str">
        <f aca="false">IF(OR(V266="",W266=""),"",IF(Y266="Cancelled","-",IF(COUNTIFS('Pickup Slots'!$A$6:$A$205,V266,'Pickup Slots'!$B$6:$B$205,W266)=0,"Slot not set up",IF(COUNTIFS($V$5:$V$304,V266,$W$5:$W$304,W266,$Y$5:$Y$304,"&lt;&gt;Cancelled")&gt;SUMIFS('Pickup Slots'!$C$6:$C$205,'Pickup Slots'!$A$6:$A$205,V266,'Pickup Slots'!$B$6:$B$205,W266),"DOUBLE-BOOKED","OK"))))</f>
        <v/>
      </c>
      <c r="Y266" s="14"/>
      <c r="Z266" s="16"/>
    </row>
    <row r="267" customFormat="false" ht="15" hidden="false" customHeight="false" outlineLevel="0" collapsed="false">
      <c r="A267" s="14"/>
      <c r="B267" s="15"/>
      <c r="C267" s="16"/>
      <c r="D267" s="17"/>
      <c r="E267" s="14"/>
      <c r="F267" s="14"/>
      <c r="G267" s="18"/>
      <c r="H267" s="14"/>
      <c r="I267" s="18"/>
      <c r="J267" s="14"/>
      <c r="K267" s="18"/>
      <c r="L267" s="19" t="str">
        <f aca="false">IF(AND(F267="",H267="",J267=""),"",IFERROR(G267*VLOOKUP(F267,'Batch Capacity'!$A$6:$C$40,3,FALSE()),0)+IFERROR(I267*VLOOKUP(H267,'Batch Capacity'!$A$6:$C$40,3,FALSE()),0)+IFERROR(K267*VLOOKUP(J267,'Batch Capacity'!$A$6:$C$40,3,FALSE()),0))</f>
        <v/>
      </c>
      <c r="M267" s="20"/>
      <c r="N267" s="19" t="str">
        <f aca="false">IF(L267="","",L267+N(M267))</f>
        <v/>
      </c>
      <c r="O267" s="18"/>
      <c r="P267" s="20"/>
      <c r="Q267" s="14"/>
      <c r="R267" s="18"/>
      <c r="S267" s="18"/>
      <c r="T267" s="19" t="str">
        <f aca="false">IF(N267="","",IF(OR(S267="Y",Y267="Cancelled"),0,N267-IF(AND(O267="Y",R267="Y"),N(P267),0)))</f>
        <v/>
      </c>
      <c r="U267" s="18"/>
      <c r="V267" s="15"/>
      <c r="W267" s="14"/>
      <c r="X267" s="21" t="str">
        <f aca="false">IF(OR(V267="",W267=""),"",IF(Y267="Cancelled","-",IF(COUNTIFS('Pickup Slots'!$A$6:$A$205,V267,'Pickup Slots'!$B$6:$B$205,W267)=0,"Slot not set up",IF(COUNTIFS($V$5:$V$304,V267,$W$5:$W$304,W267,$Y$5:$Y$304,"&lt;&gt;Cancelled")&gt;SUMIFS('Pickup Slots'!$C$6:$C$205,'Pickup Slots'!$A$6:$A$205,V267,'Pickup Slots'!$B$6:$B$205,W267),"DOUBLE-BOOKED","OK"))))</f>
        <v/>
      </c>
      <c r="Y267" s="14"/>
      <c r="Z267" s="16"/>
    </row>
    <row r="268" customFormat="false" ht="15" hidden="false" customHeight="false" outlineLevel="0" collapsed="false">
      <c r="A268" s="14"/>
      <c r="B268" s="15"/>
      <c r="C268" s="16"/>
      <c r="D268" s="17"/>
      <c r="E268" s="14"/>
      <c r="F268" s="14"/>
      <c r="G268" s="18"/>
      <c r="H268" s="14"/>
      <c r="I268" s="18"/>
      <c r="J268" s="14"/>
      <c r="K268" s="18"/>
      <c r="L268" s="19" t="str">
        <f aca="false">IF(AND(F268="",H268="",J268=""),"",IFERROR(G268*VLOOKUP(F268,'Batch Capacity'!$A$6:$C$40,3,FALSE()),0)+IFERROR(I268*VLOOKUP(H268,'Batch Capacity'!$A$6:$C$40,3,FALSE()),0)+IFERROR(K268*VLOOKUP(J268,'Batch Capacity'!$A$6:$C$40,3,FALSE()),0))</f>
        <v/>
      </c>
      <c r="M268" s="20"/>
      <c r="N268" s="19" t="str">
        <f aca="false">IF(L268="","",L268+N(M268))</f>
        <v/>
      </c>
      <c r="O268" s="18"/>
      <c r="P268" s="20"/>
      <c r="Q268" s="14"/>
      <c r="R268" s="18"/>
      <c r="S268" s="18"/>
      <c r="T268" s="19" t="str">
        <f aca="false">IF(N268="","",IF(OR(S268="Y",Y268="Cancelled"),0,N268-IF(AND(O268="Y",R268="Y"),N(P268),0)))</f>
        <v/>
      </c>
      <c r="U268" s="18"/>
      <c r="V268" s="15"/>
      <c r="W268" s="14"/>
      <c r="X268" s="21" t="str">
        <f aca="false">IF(OR(V268="",W268=""),"",IF(Y268="Cancelled","-",IF(COUNTIFS('Pickup Slots'!$A$6:$A$205,V268,'Pickup Slots'!$B$6:$B$205,W268)=0,"Slot not set up",IF(COUNTIFS($V$5:$V$304,V268,$W$5:$W$304,W268,$Y$5:$Y$304,"&lt;&gt;Cancelled")&gt;SUMIFS('Pickup Slots'!$C$6:$C$205,'Pickup Slots'!$A$6:$A$205,V268,'Pickup Slots'!$B$6:$B$205,W268),"DOUBLE-BOOKED","OK"))))</f>
        <v/>
      </c>
      <c r="Y268" s="14"/>
      <c r="Z268" s="16"/>
    </row>
    <row r="269" customFormat="false" ht="15" hidden="false" customHeight="false" outlineLevel="0" collapsed="false">
      <c r="A269" s="14"/>
      <c r="B269" s="15"/>
      <c r="C269" s="16"/>
      <c r="D269" s="17"/>
      <c r="E269" s="14"/>
      <c r="F269" s="14"/>
      <c r="G269" s="18"/>
      <c r="H269" s="14"/>
      <c r="I269" s="18"/>
      <c r="J269" s="14"/>
      <c r="K269" s="18"/>
      <c r="L269" s="19" t="str">
        <f aca="false">IF(AND(F269="",H269="",J269=""),"",IFERROR(G269*VLOOKUP(F269,'Batch Capacity'!$A$6:$C$40,3,FALSE()),0)+IFERROR(I269*VLOOKUP(H269,'Batch Capacity'!$A$6:$C$40,3,FALSE()),0)+IFERROR(K269*VLOOKUP(J269,'Batch Capacity'!$A$6:$C$40,3,FALSE()),0))</f>
        <v/>
      </c>
      <c r="M269" s="20"/>
      <c r="N269" s="19" t="str">
        <f aca="false">IF(L269="","",L269+N(M269))</f>
        <v/>
      </c>
      <c r="O269" s="18"/>
      <c r="P269" s="20"/>
      <c r="Q269" s="14"/>
      <c r="R269" s="18"/>
      <c r="S269" s="18"/>
      <c r="T269" s="19" t="str">
        <f aca="false">IF(N269="","",IF(OR(S269="Y",Y269="Cancelled"),0,N269-IF(AND(O269="Y",R269="Y"),N(P269),0)))</f>
        <v/>
      </c>
      <c r="U269" s="18"/>
      <c r="V269" s="15"/>
      <c r="W269" s="14"/>
      <c r="X269" s="21" t="str">
        <f aca="false">IF(OR(V269="",W269=""),"",IF(Y269="Cancelled","-",IF(COUNTIFS('Pickup Slots'!$A$6:$A$205,V269,'Pickup Slots'!$B$6:$B$205,W269)=0,"Slot not set up",IF(COUNTIFS($V$5:$V$304,V269,$W$5:$W$304,W269,$Y$5:$Y$304,"&lt;&gt;Cancelled")&gt;SUMIFS('Pickup Slots'!$C$6:$C$205,'Pickup Slots'!$A$6:$A$205,V269,'Pickup Slots'!$B$6:$B$205,W269),"DOUBLE-BOOKED","OK"))))</f>
        <v/>
      </c>
      <c r="Y269" s="14"/>
      <c r="Z269" s="16"/>
    </row>
    <row r="270" customFormat="false" ht="15" hidden="false" customHeight="false" outlineLevel="0" collapsed="false">
      <c r="A270" s="14"/>
      <c r="B270" s="15"/>
      <c r="C270" s="16"/>
      <c r="D270" s="17"/>
      <c r="E270" s="14"/>
      <c r="F270" s="14"/>
      <c r="G270" s="18"/>
      <c r="H270" s="14"/>
      <c r="I270" s="18"/>
      <c r="J270" s="14"/>
      <c r="K270" s="18"/>
      <c r="L270" s="19" t="str">
        <f aca="false">IF(AND(F270="",H270="",J270=""),"",IFERROR(G270*VLOOKUP(F270,'Batch Capacity'!$A$6:$C$40,3,FALSE()),0)+IFERROR(I270*VLOOKUP(H270,'Batch Capacity'!$A$6:$C$40,3,FALSE()),0)+IFERROR(K270*VLOOKUP(J270,'Batch Capacity'!$A$6:$C$40,3,FALSE()),0))</f>
        <v/>
      </c>
      <c r="M270" s="20"/>
      <c r="N270" s="19" t="str">
        <f aca="false">IF(L270="","",L270+N(M270))</f>
        <v/>
      </c>
      <c r="O270" s="18"/>
      <c r="P270" s="20"/>
      <c r="Q270" s="14"/>
      <c r="R270" s="18"/>
      <c r="S270" s="18"/>
      <c r="T270" s="19" t="str">
        <f aca="false">IF(N270="","",IF(OR(S270="Y",Y270="Cancelled"),0,N270-IF(AND(O270="Y",R270="Y"),N(P270),0)))</f>
        <v/>
      </c>
      <c r="U270" s="18"/>
      <c r="V270" s="15"/>
      <c r="W270" s="14"/>
      <c r="X270" s="21" t="str">
        <f aca="false">IF(OR(V270="",W270=""),"",IF(Y270="Cancelled","-",IF(COUNTIFS('Pickup Slots'!$A$6:$A$205,V270,'Pickup Slots'!$B$6:$B$205,W270)=0,"Slot not set up",IF(COUNTIFS($V$5:$V$304,V270,$W$5:$W$304,W270,$Y$5:$Y$304,"&lt;&gt;Cancelled")&gt;SUMIFS('Pickup Slots'!$C$6:$C$205,'Pickup Slots'!$A$6:$A$205,V270,'Pickup Slots'!$B$6:$B$205,W270),"DOUBLE-BOOKED","OK"))))</f>
        <v/>
      </c>
      <c r="Y270" s="14"/>
      <c r="Z270" s="16"/>
    </row>
    <row r="271" customFormat="false" ht="15" hidden="false" customHeight="false" outlineLevel="0" collapsed="false">
      <c r="A271" s="14"/>
      <c r="B271" s="15"/>
      <c r="C271" s="16"/>
      <c r="D271" s="17"/>
      <c r="E271" s="14"/>
      <c r="F271" s="14"/>
      <c r="G271" s="18"/>
      <c r="H271" s="14"/>
      <c r="I271" s="18"/>
      <c r="J271" s="14"/>
      <c r="K271" s="18"/>
      <c r="L271" s="19" t="str">
        <f aca="false">IF(AND(F271="",H271="",J271=""),"",IFERROR(G271*VLOOKUP(F271,'Batch Capacity'!$A$6:$C$40,3,FALSE()),0)+IFERROR(I271*VLOOKUP(H271,'Batch Capacity'!$A$6:$C$40,3,FALSE()),0)+IFERROR(K271*VLOOKUP(J271,'Batch Capacity'!$A$6:$C$40,3,FALSE()),0))</f>
        <v/>
      </c>
      <c r="M271" s="20"/>
      <c r="N271" s="19" t="str">
        <f aca="false">IF(L271="","",L271+N(M271))</f>
        <v/>
      </c>
      <c r="O271" s="18"/>
      <c r="P271" s="20"/>
      <c r="Q271" s="14"/>
      <c r="R271" s="18"/>
      <c r="S271" s="18"/>
      <c r="T271" s="19" t="str">
        <f aca="false">IF(N271="","",IF(OR(S271="Y",Y271="Cancelled"),0,N271-IF(AND(O271="Y",R271="Y"),N(P271),0)))</f>
        <v/>
      </c>
      <c r="U271" s="18"/>
      <c r="V271" s="15"/>
      <c r="W271" s="14"/>
      <c r="X271" s="21" t="str">
        <f aca="false">IF(OR(V271="",W271=""),"",IF(Y271="Cancelled","-",IF(COUNTIFS('Pickup Slots'!$A$6:$A$205,V271,'Pickup Slots'!$B$6:$B$205,W271)=0,"Slot not set up",IF(COUNTIFS($V$5:$V$304,V271,$W$5:$W$304,W271,$Y$5:$Y$304,"&lt;&gt;Cancelled")&gt;SUMIFS('Pickup Slots'!$C$6:$C$205,'Pickup Slots'!$A$6:$A$205,V271,'Pickup Slots'!$B$6:$B$205,W271),"DOUBLE-BOOKED","OK"))))</f>
        <v/>
      </c>
      <c r="Y271" s="14"/>
      <c r="Z271" s="16"/>
    </row>
    <row r="272" customFormat="false" ht="15" hidden="false" customHeight="false" outlineLevel="0" collapsed="false">
      <c r="A272" s="14"/>
      <c r="B272" s="15"/>
      <c r="C272" s="16"/>
      <c r="D272" s="17"/>
      <c r="E272" s="14"/>
      <c r="F272" s="14"/>
      <c r="G272" s="18"/>
      <c r="H272" s="14"/>
      <c r="I272" s="18"/>
      <c r="J272" s="14"/>
      <c r="K272" s="18"/>
      <c r="L272" s="19" t="str">
        <f aca="false">IF(AND(F272="",H272="",J272=""),"",IFERROR(G272*VLOOKUP(F272,'Batch Capacity'!$A$6:$C$40,3,FALSE()),0)+IFERROR(I272*VLOOKUP(H272,'Batch Capacity'!$A$6:$C$40,3,FALSE()),0)+IFERROR(K272*VLOOKUP(J272,'Batch Capacity'!$A$6:$C$40,3,FALSE()),0))</f>
        <v/>
      </c>
      <c r="M272" s="20"/>
      <c r="N272" s="19" t="str">
        <f aca="false">IF(L272="","",L272+N(M272))</f>
        <v/>
      </c>
      <c r="O272" s="18"/>
      <c r="P272" s="20"/>
      <c r="Q272" s="14"/>
      <c r="R272" s="18"/>
      <c r="S272" s="18"/>
      <c r="T272" s="19" t="str">
        <f aca="false">IF(N272="","",IF(OR(S272="Y",Y272="Cancelled"),0,N272-IF(AND(O272="Y",R272="Y"),N(P272),0)))</f>
        <v/>
      </c>
      <c r="U272" s="18"/>
      <c r="V272" s="15"/>
      <c r="W272" s="14"/>
      <c r="X272" s="21" t="str">
        <f aca="false">IF(OR(V272="",W272=""),"",IF(Y272="Cancelled","-",IF(COUNTIFS('Pickup Slots'!$A$6:$A$205,V272,'Pickup Slots'!$B$6:$B$205,W272)=0,"Slot not set up",IF(COUNTIFS($V$5:$V$304,V272,$W$5:$W$304,W272,$Y$5:$Y$304,"&lt;&gt;Cancelled")&gt;SUMIFS('Pickup Slots'!$C$6:$C$205,'Pickup Slots'!$A$6:$A$205,V272,'Pickup Slots'!$B$6:$B$205,W272),"DOUBLE-BOOKED","OK"))))</f>
        <v/>
      </c>
      <c r="Y272" s="14"/>
      <c r="Z272" s="16"/>
    </row>
    <row r="273" customFormat="false" ht="15" hidden="false" customHeight="false" outlineLevel="0" collapsed="false">
      <c r="A273" s="14"/>
      <c r="B273" s="15"/>
      <c r="C273" s="16"/>
      <c r="D273" s="17"/>
      <c r="E273" s="14"/>
      <c r="F273" s="14"/>
      <c r="G273" s="18"/>
      <c r="H273" s="14"/>
      <c r="I273" s="18"/>
      <c r="J273" s="14"/>
      <c r="K273" s="18"/>
      <c r="L273" s="19" t="str">
        <f aca="false">IF(AND(F273="",H273="",J273=""),"",IFERROR(G273*VLOOKUP(F273,'Batch Capacity'!$A$6:$C$40,3,FALSE()),0)+IFERROR(I273*VLOOKUP(H273,'Batch Capacity'!$A$6:$C$40,3,FALSE()),0)+IFERROR(K273*VLOOKUP(J273,'Batch Capacity'!$A$6:$C$40,3,FALSE()),0))</f>
        <v/>
      </c>
      <c r="M273" s="20"/>
      <c r="N273" s="19" t="str">
        <f aca="false">IF(L273="","",L273+N(M273))</f>
        <v/>
      </c>
      <c r="O273" s="18"/>
      <c r="P273" s="20"/>
      <c r="Q273" s="14"/>
      <c r="R273" s="18"/>
      <c r="S273" s="18"/>
      <c r="T273" s="19" t="str">
        <f aca="false">IF(N273="","",IF(OR(S273="Y",Y273="Cancelled"),0,N273-IF(AND(O273="Y",R273="Y"),N(P273),0)))</f>
        <v/>
      </c>
      <c r="U273" s="18"/>
      <c r="V273" s="15"/>
      <c r="W273" s="14"/>
      <c r="X273" s="21" t="str">
        <f aca="false">IF(OR(V273="",W273=""),"",IF(Y273="Cancelled","-",IF(COUNTIFS('Pickup Slots'!$A$6:$A$205,V273,'Pickup Slots'!$B$6:$B$205,W273)=0,"Slot not set up",IF(COUNTIFS($V$5:$V$304,V273,$W$5:$W$304,W273,$Y$5:$Y$304,"&lt;&gt;Cancelled")&gt;SUMIFS('Pickup Slots'!$C$6:$C$205,'Pickup Slots'!$A$6:$A$205,V273,'Pickup Slots'!$B$6:$B$205,W273),"DOUBLE-BOOKED","OK"))))</f>
        <v/>
      </c>
      <c r="Y273" s="14"/>
      <c r="Z273" s="16"/>
    </row>
    <row r="274" customFormat="false" ht="15" hidden="false" customHeight="false" outlineLevel="0" collapsed="false">
      <c r="A274" s="14"/>
      <c r="B274" s="15"/>
      <c r="C274" s="16"/>
      <c r="D274" s="17"/>
      <c r="E274" s="14"/>
      <c r="F274" s="14"/>
      <c r="G274" s="18"/>
      <c r="H274" s="14"/>
      <c r="I274" s="18"/>
      <c r="J274" s="14"/>
      <c r="K274" s="18"/>
      <c r="L274" s="19" t="str">
        <f aca="false">IF(AND(F274="",H274="",J274=""),"",IFERROR(G274*VLOOKUP(F274,'Batch Capacity'!$A$6:$C$40,3,FALSE()),0)+IFERROR(I274*VLOOKUP(H274,'Batch Capacity'!$A$6:$C$40,3,FALSE()),0)+IFERROR(K274*VLOOKUP(J274,'Batch Capacity'!$A$6:$C$40,3,FALSE()),0))</f>
        <v/>
      </c>
      <c r="M274" s="20"/>
      <c r="N274" s="19" t="str">
        <f aca="false">IF(L274="","",L274+N(M274))</f>
        <v/>
      </c>
      <c r="O274" s="18"/>
      <c r="P274" s="20"/>
      <c r="Q274" s="14"/>
      <c r="R274" s="18"/>
      <c r="S274" s="18"/>
      <c r="T274" s="19" t="str">
        <f aca="false">IF(N274="","",IF(OR(S274="Y",Y274="Cancelled"),0,N274-IF(AND(O274="Y",R274="Y"),N(P274),0)))</f>
        <v/>
      </c>
      <c r="U274" s="18"/>
      <c r="V274" s="15"/>
      <c r="W274" s="14"/>
      <c r="X274" s="21" t="str">
        <f aca="false">IF(OR(V274="",W274=""),"",IF(Y274="Cancelled","-",IF(COUNTIFS('Pickup Slots'!$A$6:$A$205,V274,'Pickup Slots'!$B$6:$B$205,W274)=0,"Slot not set up",IF(COUNTIFS($V$5:$V$304,V274,$W$5:$W$304,W274,$Y$5:$Y$304,"&lt;&gt;Cancelled")&gt;SUMIFS('Pickup Slots'!$C$6:$C$205,'Pickup Slots'!$A$6:$A$205,V274,'Pickup Slots'!$B$6:$B$205,W274),"DOUBLE-BOOKED","OK"))))</f>
        <v/>
      </c>
      <c r="Y274" s="14"/>
      <c r="Z274" s="16"/>
    </row>
    <row r="275" customFormat="false" ht="15" hidden="false" customHeight="false" outlineLevel="0" collapsed="false">
      <c r="A275" s="14"/>
      <c r="B275" s="15"/>
      <c r="C275" s="16"/>
      <c r="D275" s="17"/>
      <c r="E275" s="14"/>
      <c r="F275" s="14"/>
      <c r="G275" s="18"/>
      <c r="H275" s="14"/>
      <c r="I275" s="18"/>
      <c r="J275" s="14"/>
      <c r="K275" s="18"/>
      <c r="L275" s="19" t="str">
        <f aca="false">IF(AND(F275="",H275="",J275=""),"",IFERROR(G275*VLOOKUP(F275,'Batch Capacity'!$A$6:$C$40,3,FALSE()),0)+IFERROR(I275*VLOOKUP(H275,'Batch Capacity'!$A$6:$C$40,3,FALSE()),0)+IFERROR(K275*VLOOKUP(J275,'Batch Capacity'!$A$6:$C$40,3,FALSE()),0))</f>
        <v/>
      </c>
      <c r="M275" s="20"/>
      <c r="N275" s="19" t="str">
        <f aca="false">IF(L275="","",L275+N(M275))</f>
        <v/>
      </c>
      <c r="O275" s="18"/>
      <c r="P275" s="20"/>
      <c r="Q275" s="14"/>
      <c r="R275" s="18"/>
      <c r="S275" s="18"/>
      <c r="T275" s="19" t="str">
        <f aca="false">IF(N275="","",IF(OR(S275="Y",Y275="Cancelled"),0,N275-IF(AND(O275="Y",R275="Y"),N(P275),0)))</f>
        <v/>
      </c>
      <c r="U275" s="18"/>
      <c r="V275" s="15"/>
      <c r="W275" s="14"/>
      <c r="X275" s="21" t="str">
        <f aca="false">IF(OR(V275="",W275=""),"",IF(Y275="Cancelled","-",IF(COUNTIFS('Pickup Slots'!$A$6:$A$205,V275,'Pickup Slots'!$B$6:$B$205,W275)=0,"Slot not set up",IF(COUNTIFS($V$5:$V$304,V275,$W$5:$W$304,W275,$Y$5:$Y$304,"&lt;&gt;Cancelled")&gt;SUMIFS('Pickup Slots'!$C$6:$C$205,'Pickup Slots'!$A$6:$A$205,V275,'Pickup Slots'!$B$6:$B$205,W275),"DOUBLE-BOOKED","OK"))))</f>
        <v/>
      </c>
      <c r="Y275" s="14"/>
      <c r="Z275" s="16"/>
    </row>
    <row r="276" customFormat="false" ht="15" hidden="false" customHeight="false" outlineLevel="0" collapsed="false">
      <c r="A276" s="14"/>
      <c r="B276" s="15"/>
      <c r="C276" s="16"/>
      <c r="D276" s="17"/>
      <c r="E276" s="14"/>
      <c r="F276" s="14"/>
      <c r="G276" s="18"/>
      <c r="H276" s="14"/>
      <c r="I276" s="18"/>
      <c r="J276" s="14"/>
      <c r="K276" s="18"/>
      <c r="L276" s="19" t="str">
        <f aca="false">IF(AND(F276="",H276="",J276=""),"",IFERROR(G276*VLOOKUP(F276,'Batch Capacity'!$A$6:$C$40,3,FALSE()),0)+IFERROR(I276*VLOOKUP(H276,'Batch Capacity'!$A$6:$C$40,3,FALSE()),0)+IFERROR(K276*VLOOKUP(J276,'Batch Capacity'!$A$6:$C$40,3,FALSE()),0))</f>
        <v/>
      </c>
      <c r="M276" s="20"/>
      <c r="N276" s="19" t="str">
        <f aca="false">IF(L276="","",L276+N(M276))</f>
        <v/>
      </c>
      <c r="O276" s="18"/>
      <c r="P276" s="20"/>
      <c r="Q276" s="14"/>
      <c r="R276" s="18"/>
      <c r="S276" s="18"/>
      <c r="T276" s="19" t="str">
        <f aca="false">IF(N276="","",IF(OR(S276="Y",Y276="Cancelled"),0,N276-IF(AND(O276="Y",R276="Y"),N(P276),0)))</f>
        <v/>
      </c>
      <c r="U276" s="18"/>
      <c r="V276" s="15"/>
      <c r="W276" s="14"/>
      <c r="X276" s="21" t="str">
        <f aca="false">IF(OR(V276="",W276=""),"",IF(Y276="Cancelled","-",IF(COUNTIFS('Pickup Slots'!$A$6:$A$205,V276,'Pickup Slots'!$B$6:$B$205,W276)=0,"Slot not set up",IF(COUNTIFS($V$5:$V$304,V276,$W$5:$W$304,W276,$Y$5:$Y$304,"&lt;&gt;Cancelled")&gt;SUMIFS('Pickup Slots'!$C$6:$C$205,'Pickup Slots'!$A$6:$A$205,V276,'Pickup Slots'!$B$6:$B$205,W276),"DOUBLE-BOOKED","OK"))))</f>
        <v/>
      </c>
      <c r="Y276" s="14"/>
      <c r="Z276" s="16"/>
    </row>
    <row r="277" customFormat="false" ht="15" hidden="false" customHeight="false" outlineLevel="0" collapsed="false">
      <c r="A277" s="14"/>
      <c r="B277" s="15"/>
      <c r="C277" s="16"/>
      <c r="D277" s="17"/>
      <c r="E277" s="14"/>
      <c r="F277" s="14"/>
      <c r="G277" s="18"/>
      <c r="H277" s="14"/>
      <c r="I277" s="18"/>
      <c r="J277" s="14"/>
      <c r="K277" s="18"/>
      <c r="L277" s="19" t="str">
        <f aca="false">IF(AND(F277="",H277="",J277=""),"",IFERROR(G277*VLOOKUP(F277,'Batch Capacity'!$A$6:$C$40,3,FALSE()),0)+IFERROR(I277*VLOOKUP(H277,'Batch Capacity'!$A$6:$C$40,3,FALSE()),0)+IFERROR(K277*VLOOKUP(J277,'Batch Capacity'!$A$6:$C$40,3,FALSE()),0))</f>
        <v/>
      </c>
      <c r="M277" s="20"/>
      <c r="N277" s="19" t="str">
        <f aca="false">IF(L277="","",L277+N(M277))</f>
        <v/>
      </c>
      <c r="O277" s="18"/>
      <c r="P277" s="20"/>
      <c r="Q277" s="14"/>
      <c r="R277" s="18"/>
      <c r="S277" s="18"/>
      <c r="T277" s="19" t="str">
        <f aca="false">IF(N277="","",IF(OR(S277="Y",Y277="Cancelled"),0,N277-IF(AND(O277="Y",R277="Y"),N(P277),0)))</f>
        <v/>
      </c>
      <c r="U277" s="18"/>
      <c r="V277" s="15"/>
      <c r="W277" s="14"/>
      <c r="X277" s="21" t="str">
        <f aca="false">IF(OR(V277="",W277=""),"",IF(Y277="Cancelled","-",IF(COUNTIFS('Pickup Slots'!$A$6:$A$205,V277,'Pickup Slots'!$B$6:$B$205,W277)=0,"Slot not set up",IF(COUNTIFS($V$5:$V$304,V277,$W$5:$W$304,W277,$Y$5:$Y$304,"&lt;&gt;Cancelled")&gt;SUMIFS('Pickup Slots'!$C$6:$C$205,'Pickup Slots'!$A$6:$A$205,V277,'Pickup Slots'!$B$6:$B$205,W277),"DOUBLE-BOOKED","OK"))))</f>
        <v/>
      </c>
      <c r="Y277" s="14"/>
      <c r="Z277" s="16"/>
    </row>
    <row r="278" customFormat="false" ht="15" hidden="false" customHeight="false" outlineLevel="0" collapsed="false">
      <c r="A278" s="14"/>
      <c r="B278" s="15"/>
      <c r="C278" s="16"/>
      <c r="D278" s="17"/>
      <c r="E278" s="14"/>
      <c r="F278" s="14"/>
      <c r="G278" s="18"/>
      <c r="H278" s="14"/>
      <c r="I278" s="18"/>
      <c r="J278" s="14"/>
      <c r="K278" s="18"/>
      <c r="L278" s="19" t="str">
        <f aca="false">IF(AND(F278="",H278="",J278=""),"",IFERROR(G278*VLOOKUP(F278,'Batch Capacity'!$A$6:$C$40,3,FALSE()),0)+IFERROR(I278*VLOOKUP(H278,'Batch Capacity'!$A$6:$C$40,3,FALSE()),0)+IFERROR(K278*VLOOKUP(J278,'Batch Capacity'!$A$6:$C$40,3,FALSE()),0))</f>
        <v/>
      </c>
      <c r="M278" s="20"/>
      <c r="N278" s="19" t="str">
        <f aca="false">IF(L278="","",L278+N(M278))</f>
        <v/>
      </c>
      <c r="O278" s="18"/>
      <c r="P278" s="20"/>
      <c r="Q278" s="14"/>
      <c r="R278" s="18"/>
      <c r="S278" s="18"/>
      <c r="T278" s="19" t="str">
        <f aca="false">IF(N278="","",IF(OR(S278="Y",Y278="Cancelled"),0,N278-IF(AND(O278="Y",R278="Y"),N(P278),0)))</f>
        <v/>
      </c>
      <c r="U278" s="18"/>
      <c r="V278" s="15"/>
      <c r="W278" s="14"/>
      <c r="X278" s="21" t="str">
        <f aca="false">IF(OR(V278="",W278=""),"",IF(Y278="Cancelled","-",IF(COUNTIFS('Pickup Slots'!$A$6:$A$205,V278,'Pickup Slots'!$B$6:$B$205,W278)=0,"Slot not set up",IF(COUNTIFS($V$5:$V$304,V278,$W$5:$W$304,W278,$Y$5:$Y$304,"&lt;&gt;Cancelled")&gt;SUMIFS('Pickup Slots'!$C$6:$C$205,'Pickup Slots'!$A$6:$A$205,V278,'Pickup Slots'!$B$6:$B$205,W278),"DOUBLE-BOOKED","OK"))))</f>
        <v/>
      </c>
      <c r="Y278" s="14"/>
      <c r="Z278" s="16"/>
    </row>
    <row r="279" customFormat="false" ht="15" hidden="false" customHeight="false" outlineLevel="0" collapsed="false">
      <c r="A279" s="14"/>
      <c r="B279" s="15"/>
      <c r="C279" s="16"/>
      <c r="D279" s="17"/>
      <c r="E279" s="14"/>
      <c r="F279" s="14"/>
      <c r="G279" s="18"/>
      <c r="H279" s="14"/>
      <c r="I279" s="18"/>
      <c r="J279" s="14"/>
      <c r="K279" s="18"/>
      <c r="L279" s="19" t="str">
        <f aca="false">IF(AND(F279="",H279="",J279=""),"",IFERROR(G279*VLOOKUP(F279,'Batch Capacity'!$A$6:$C$40,3,FALSE()),0)+IFERROR(I279*VLOOKUP(H279,'Batch Capacity'!$A$6:$C$40,3,FALSE()),0)+IFERROR(K279*VLOOKUP(J279,'Batch Capacity'!$A$6:$C$40,3,FALSE()),0))</f>
        <v/>
      </c>
      <c r="M279" s="20"/>
      <c r="N279" s="19" t="str">
        <f aca="false">IF(L279="","",L279+N(M279))</f>
        <v/>
      </c>
      <c r="O279" s="18"/>
      <c r="P279" s="20"/>
      <c r="Q279" s="14"/>
      <c r="R279" s="18"/>
      <c r="S279" s="18"/>
      <c r="T279" s="19" t="str">
        <f aca="false">IF(N279="","",IF(OR(S279="Y",Y279="Cancelled"),0,N279-IF(AND(O279="Y",R279="Y"),N(P279),0)))</f>
        <v/>
      </c>
      <c r="U279" s="18"/>
      <c r="V279" s="15"/>
      <c r="W279" s="14"/>
      <c r="X279" s="21" t="str">
        <f aca="false">IF(OR(V279="",W279=""),"",IF(Y279="Cancelled","-",IF(COUNTIFS('Pickup Slots'!$A$6:$A$205,V279,'Pickup Slots'!$B$6:$B$205,W279)=0,"Slot not set up",IF(COUNTIFS($V$5:$V$304,V279,$W$5:$W$304,W279,$Y$5:$Y$304,"&lt;&gt;Cancelled")&gt;SUMIFS('Pickup Slots'!$C$6:$C$205,'Pickup Slots'!$A$6:$A$205,V279,'Pickup Slots'!$B$6:$B$205,W279),"DOUBLE-BOOKED","OK"))))</f>
        <v/>
      </c>
      <c r="Y279" s="14"/>
      <c r="Z279" s="16"/>
    </row>
    <row r="280" customFormat="false" ht="15" hidden="false" customHeight="false" outlineLevel="0" collapsed="false">
      <c r="A280" s="14"/>
      <c r="B280" s="15"/>
      <c r="C280" s="16"/>
      <c r="D280" s="17"/>
      <c r="E280" s="14"/>
      <c r="F280" s="14"/>
      <c r="G280" s="18"/>
      <c r="H280" s="14"/>
      <c r="I280" s="18"/>
      <c r="J280" s="14"/>
      <c r="K280" s="18"/>
      <c r="L280" s="19" t="str">
        <f aca="false">IF(AND(F280="",H280="",J280=""),"",IFERROR(G280*VLOOKUP(F280,'Batch Capacity'!$A$6:$C$40,3,FALSE()),0)+IFERROR(I280*VLOOKUP(H280,'Batch Capacity'!$A$6:$C$40,3,FALSE()),0)+IFERROR(K280*VLOOKUP(J280,'Batch Capacity'!$A$6:$C$40,3,FALSE()),0))</f>
        <v/>
      </c>
      <c r="M280" s="20"/>
      <c r="N280" s="19" t="str">
        <f aca="false">IF(L280="","",L280+N(M280))</f>
        <v/>
      </c>
      <c r="O280" s="18"/>
      <c r="P280" s="20"/>
      <c r="Q280" s="14"/>
      <c r="R280" s="18"/>
      <c r="S280" s="18"/>
      <c r="T280" s="19" t="str">
        <f aca="false">IF(N280="","",IF(OR(S280="Y",Y280="Cancelled"),0,N280-IF(AND(O280="Y",R280="Y"),N(P280),0)))</f>
        <v/>
      </c>
      <c r="U280" s="18"/>
      <c r="V280" s="15"/>
      <c r="W280" s="14"/>
      <c r="X280" s="21" t="str">
        <f aca="false">IF(OR(V280="",W280=""),"",IF(Y280="Cancelled","-",IF(COUNTIFS('Pickup Slots'!$A$6:$A$205,V280,'Pickup Slots'!$B$6:$B$205,W280)=0,"Slot not set up",IF(COUNTIFS($V$5:$V$304,V280,$W$5:$W$304,W280,$Y$5:$Y$304,"&lt;&gt;Cancelled")&gt;SUMIFS('Pickup Slots'!$C$6:$C$205,'Pickup Slots'!$A$6:$A$205,V280,'Pickup Slots'!$B$6:$B$205,W280),"DOUBLE-BOOKED","OK"))))</f>
        <v/>
      </c>
      <c r="Y280" s="14"/>
      <c r="Z280" s="16"/>
    </row>
    <row r="281" customFormat="false" ht="15" hidden="false" customHeight="false" outlineLevel="0" collapsed="false">
      <c r="A281" s="14"/>
      <c r="B281" s="15"/>
      <c r="C281" s="16"/>
      <c r="D281" s="17"/>
      <c r="E281" s="14"/>
      <c r="F281" s="14"/>
      <c r="G281" s="18"/>
      <c r="H281" s="14"/>
      <c r="I281" s="18"/>
      <c r="J281" s="14"/>
      <c r="K281" s="18"/>
      <c r="L281" s="19" t="str">
        <f aca="false">IF(AND(F281="",H281="",J281=""),"",IFERROR(G281*VLOOKUP(F281,'Batch Capacity'!$A$6:$C$40,3,FALSE()),0)+IFERROR(I281*VLOOKUP(H281,'Batch Capacity'!$A$6:$C$40,3,FALSE()),0)+IFERROR(K281*VLOOKUP(J281,'Batch Capacity'!$A$6:$C$40,3,FALSE()),0))</f>
        <v/>
      </c>
      <c r="M281" s="20"/>
      <c r="N281" s="19" t="str">
        <f aca="false">IF(L281="","",L281+N(M281))</f>
        <v/>
      </c>
      <c r="O281" s="18"/>
      <c r="P281" s="20"/>
      <c r="Q281" s="14"/>
      <c r="R281" s="18"/>
      <c r="S281" s="18"/>
      <c r="T281" s="19" t="str">
        <f aca="false">IF(N281="","",IF(OR(S281="Y",Y281="Cancelled"),0,N281-IF(AND(O281="Y",R281="Y"),N(P281),0)))</f>
        <v/>
      </c>
      <c r="U281" s="18"/>
      <c r="V281" s="15"/>
      <c r="W281" s="14"/>
      <c r="X281" s="21" t="str">
        <f aca="false">IF(OR(V281="",W281=""),"",IF(Y281="Cancelled","-",IF(COUNTIFS('Pickup Slots'!$A$6:$A$205,V281,'Pickup Slots'!$B$6:$B$205,W281)=0,"Slot not set up",IF(COUNTIFS($V$5:$V$304,V281,$W$5:$W$304,W281,$Y$5:$Y$304,"&lt;&gt;Cancelled")&gt;SUMIFS('Pickup Slots'!$C$6:$C$205,'Pickup Slots'!$A$6:$A$205,V281,'Pickup Slots'!$B$6:$B$205,W281),"DOUBLE-BOOKED","OK"))))</f>
        <v/>
      </c>
      <c r="Y281" s="14"/>
      <c r="Z281" s="16"/>
    </row>
    <row r="282" customFormat="false" ht="15" hidden="false" customHeight="false" outlineLevel="0" collapsed="false">
      <c r="A282" s="14"/>
      <c r="B282" s="15"/>
      <c r="C282" s="16"/>
      <c r="D282" s="17"/>
      <c r="E282" s="14"/>
      <c r="F282" s="14"/>
      <c r="G282" s="18"/>
      <c r="H282" s="14"/>
      <c r="I282" s="18"/>
      <c r="J282" s="14"/>
      <c r="K282" s="18"/>
      <c r="L282" s="19" t="str">
        <f aca="false">IF(AND(F282="",H282="",J282=""),"",IFERROR(G282*VLOOKUP(F282,'Batch Capacity'!$A$6:$C$40,3,FALSE()),0)+IFERROR(I282*VLOOKUP(H282,'Batch Capacity'!$A$6:$C$40,3,FALSE()),0)+IFERROR(K282*VLOOKUP(J282,'Batch Capacity'!$A$6:$C$40,3,FALSE()),0))</f>
        <v/>
      </c>
      <c r="M282" s="20"/>
      <c r="N282" s="19" t="str">
        <f aca="false">IF(L282="","",L282+N(M282))</f>
        <v/>
      </c>
      <c r="O282" s="18"/>
      <c r="P282" s="20"/>
      <c r="Q282" s="14"/>
      <c r="R282" s="18"/>
      <c r="S282" s="18"/>
      <c r="T282" s="19" t="str">
        <f aca="false">IF(N282="","",IF(OR(S282="Y",Y282="Cancelled"),0,N282-IF(AND(O282="Y",R282="Y"),N(P282),0)))</f>
        <v/>
      </c>
      <c r="U282" s="18"/>
      <c r="V282" s="15"/>
      <c r="W282" s="14"/>
      <c r="X282" s="21" t="str">
        <f aca="false">IF(OR(V282="",W282=""),"",IF(Y282="Cancelled","-",IF(COUNTIFS('Pickup Slots'!$A$6:$A$205,V282,'Pickup Slots'!$B$6:$B$205,W282)=0,"Slot not set up",IF(COUNTIFS($V$5:$V$304,V282,$W$5:$W$304,W282,$Y$5:$Y$304,"&lt;&gt;Cancelled")&gt;SUMIFS('Pickup Slots'!$C$6:$C$205,'Pickup Slots'!$A$6:$A$205,V282,'Pickup Slots'!$B$6:$B$205,W282),"DOUBLE-BOOKED","OK"))))</f>
        <v/>
      </c>
      <c r="Y282" s="14"/>
      <c r="Z282" s="16"/>
    </row>
    <row r="283" customFormat="false" ht="15" hidden="false" customHeight="false" outlineLevel="0" collapsed="false">
      <c r="A283" s="14"/>
      <c r="B283" s="15"/>
      <c r="C283" s="16"/>
      <c r="D283" s="17"/>
      <c r="E283" s="14"/>
      <c r="F283" s="14"/>
      <c r="G283" s="18"/>
      <c r="H283" s="14"/>
      <c r="I283" s="18"/>
      <c r="J283" s="14"/>
      <c r="K283" s="18"/>
      <c r="L283" s="19" t="str">
        <f aca="false">IF(AND(F283="",H283="",J283=""),"",IFERROR(G283*VLOOKUP(F283,'Batch Capacity'!$A$6:$C$40,3,FALSE()),0)+IFERROR(I283*VLOOKUP(H283,'Batch Capacity'!$A$6:$C$40,3,FALSE()),0)+IFERROR(K283*VLOOKUP(J283,'Batch Capacity'!$A$6:$C$40,3,FALSE()),0))</f>
        <v/>
      </c>
      <c r="M283" s="20"/>
      <c r="N283" s="19" t="str">
        <f aca="false">IF(L283="","",L283+N(M283))</f>
        <v/>
      </c>
      <c r="O283" s="18"/>
      <c r="P283" s="20"/>
      <c r="Q283" s="14"/>
      <c r="R283" s="18"/>
      <c r="S283" s="18"/>
      <c r="T283" s="19" t="str">
        <f aca="false">IF(N283="","",IF(OR(S283="Y",Y283="Cancelled"),0,N283-IF(AND(O283="Y",R283="Y"),N(P283),0)))</f>
        <v/>
      </c>
      <c r="U283" s="18"/>
      <c r="V283" s="15"/>
      <c r="W283" s="14"/>
      <c r="X283" s="21" t="str">
        <f aca="false">IF(OR(V283="",W283=""),"",IF(Y283="Cancelled","-",IF(COUNTIFS('Pickup Slots'!$A$6:$A$205,V283,'Pickup Slots'!$B$6:$B$205,W283)=0,"Slot not set up",IF(COUNTIFS($V$5:$V$304,V283,$W$5:$W$304,W283,$Y$5:$Y$304,"&lt;&gt;Cancelled")&gt;SUMIFS('Pickup Slots'!$C$6:$C$205,'Pickup Slots'!$A$6:$A$205,V283,'Pickup Slots'!$B$6:$B$205,W283),"DOUBLE-BOOKED","OK"))))</f>
        <v/>
      </c>
      <c r="Y283" s="14"/>
      <c r="Z283" s="16"/>
    </row>
    <row r="284" customFormat="false" ht="15" hidden="false" customHeight="false" outlineLevel="0" collapsed="false">
      <c r="A284" s="14"/>
      <c r="B284" s="15"/>
      <c r="C284" s="16"/>
      <c r="D284" s="17"/>
      <c r="E284" s="14"/>
      <c r="F284" s="14"/>
      <c r="G284" s="18"/>
      <c r="H284" s="14"/>
      <c r="I284" s="18"/>
      <c r="J284" s="14"/>
      <c r="K284" s="18"/>
      <c r="L284" s="19" t="str">
        <f aca="false">IF(AND(F284="",H284="",J284=""),"",IFERROR(G284*VLOOKUP(F284,'Batch Capacity'!$A$6:$C$40,3,FALSE()),0)+IFERROR(I284*VLOOKUP(H284,'Batch Capacity'!$A$6:$C$40,3,FALSE()),0)+IFERROR(K284*VLOOKUP(J284,'Batch Capacity'!$A$6:$C$40,3,FALSE()),0))</f>
        <v/>
      </c>
      <c r="M284" s="20"/>
      <c r="N284" s="19" t="str">
        <f aca="false">IF(L284="","",L284+N(M284))</f>
        <v/>
      </c>
      <c r="O284" s="18"/>
      <c r="P284" s="20"/>
      <c r="Q284" s="14"/>
      <c r="R284" s="18"/>
      <c r="S284" s="18"/>
      <c r="T284" s="19" t="str">
        <f aca="false">IF(N284="","",IF(OR(S284="Y",Y284="Cancelled"),0,N284-IF(AND(O284="Y",R284="Y"),N(P284),0)))</f>
        <v/>
      </c>
      <c r="U284" s="18"/>
      <c r="V284" s="15"/>
      <c r="W284" s="14"/>
      <c r="X284" s="21" t="str">
        <f aca="false">IF(OR(V284="",W284=""),"",IF(Y284="Cancelled","-",IF(COUNTIFS('Pickup Slots'!$A$6:$A$205,V284,'Pickup Slots'!$B$6:$B$205,W284)=0,"Slot not set up",IF(COUNTIFS($V$5:$V$304,V284,$W$5:$W$304,W284,$Y$5:$Y$304,"&lt;&gt;Cancelled")&gt;SUMIFS('Pickup Slots'!$C$6:$C$205,'Pickup Slots'!$A$6:$A$205,V284,'Pickup Slots'!$B$6:$B$205,W284),"DOUBLE-BOOKED","OK"))))</f>
        <v/>
      </c>
      <c r="Y284" s="14"/>
      <c r="Z284" s="16"/>
    </row>
    <row r="285" customFormat="false" ht="15" hidden="false" customHeight="false" outlineLevel="0" collapsed="false">
      <c r="A285" s="14"/>
      <c r="B285" s="15"/>
      <c r="C285" s="16"/>
      <c r="D285" s="17"/>
      <c r="E285" s="14"/>
      <c r="F285" s="14"/>
      <c r="G285" s="18"/>
      <c r="H285" s="14"/>
      <c r="I285" s="18"/>
      <c r="J285" s="14"/>
      <c r="K285" s="18"/>
      <c r="L285" s="19" t="str">
        <f aca="false">IF(AND(F285="",H285="",J285=""),"",IFERROR(G285*VLOOKUP(F285,'Batch Capacity'!$A$6:$C$40,3,FALSE()),0)+IFERROR(I285*VLOOKUP(H285,'Batch Capacity'!$A$6:$C$40,3,FALSE()),0)+IFERROR(K285*VLOOKUP(J285,'Batch Capacity'!$A$6:$C$40,3,FALSE()),0))</f>
        <v/>
      </c>
      <c r="M285" s="20"/>
      <c r="N285" s="19" t="str">
        <f aca="false">IF(L285="","",L285+N(M285))</f>
        <v/>
      </c>
      <c r="O285" s="18"/>
      <c r="P285" s="20"/>
      <c r="Q285" s="14"/>
      <c r="R285" s="18"/>
      <c r="S285" s="18"/>
      <c r="T285" s="19" t="str">
        <f aca="false">IF(N285="","",IF(OR(S285="Y",Y285="Cancelled"),0,N285-IF(AND(O285="Y",R285="Y"),N(P285),0)))</f>
        <v/>
      </c>
      <c r="U285" s="18"/>
      <c r="V285" s="15"/>
      <c r="W285" s="14"/>
      <c r="X285" s="21" t="str">
        <f aca="false">IF(OR(V285="",W285=""),"",IF(Y285="Cancelled","-",IF(COUNTIFS('Pickup Slots'!$A$6:$A$205,V285,'Pickup Slots'!$B$6:$B$205,W285)=0,"Slot not set up",IF(COUNTIFS($V$5:$V$304,V285,$W$5:$W$304,W285,$Y$5:$Y$304,"&lt;&gt;Cancelled")&gt;SUMIFS('Pickup Slots'!$C$6:$C$205,'Pickup Slots'!$A$6:$A$205,V285,'Pickup Slots'!$B$6:$B$205,W285),"DOUBLE-BOOKED","OK"))))</f>
        <v/>
      </c>
      <c r="Y285" s="14"/>
      <c r="Z285" s="16"/>
    </row>
    <row r="286" customFormat="false" ht="15" hidden="false" customHeight="false" outlineLevel="0" collapsed="false">
      <c r="A286" s="14"/>
      <c r="B286" s="15"/>
      <c r="C286" s="16"/>
      <c r="D286" s="17"/>
      <c r="E286" s="14"/>
      <c r="F286" s="14"/>
      <c r="G286" s="18"/>
      <c r="H286" s="14"/>
      <c r="I286" s="18"/>
      <c r="J286" s="14"/>
      <c r="K286" s="18"/>
      <c r="L286" s="19" t="str">
        <f aca="false">IF(AND(F286="",H286="",J286=""),"",IFERROR(G286*VLOOKUP(F286,'Batch Capacity'!$A$6:$C$40,3,FALSE()),0)+IFERROR(I286*VLOOKUP(H286,'Batch Capacity'!$A$6:$C$40,3,FALSE()),0)+IFERROR(K286*VLOOKUP(J286,'Batch Capacity'!$A$6:$C$40,3,FALSE()),0))</f>
        <v/>
      </c>
      <c r="M286" s="20"/>
      <c r="N286" s="19" t="str">
        <f aca="false">IF(L286="","",L286+N(M286))</f>
        <v/>
      </c>
      <c r="O286" s="18"/>
      <c r="P286" s="20"/>
      <c r="Q286" s="14"/>
      <c r="R286" s="18"/>
      <c r="S286" s="18"/>
      <c r="T286" s="19" t="str">
        <f aca="false">IF(N286="","",IF(OR(S286="Y",Y286="Cancelled"),0,N286-IF(AND(O286="Y",R286="Y"),N(P286),0)))</f>
        <v/>
      </c>
      <c r="U286" s="18"/>
      <c r="V286" s="15"/>
      <c r="W286" s="14"/>
      <c r="X286" s="21" t="str">
        <f aca="false">IF(OR(V286="",W286=""),"",IF(Y286="Cancelled","-",IF(COUNTIFS('Pickup Slots'!$A$6:$A$205,V286,'Pickup Slots'!$B$6:$B$205,W286)=0,"Slot not set up",IF(COUNTIFS($V$5:$V$304,V286,$W$5:$W$304,W286,$Y$5:$Y$304,"&lt;&gt;Cancelled")&gt;SUMIFS('Pickup Slots'!$C$6:$C$205,'Pickup Slots'!$A$6:$A$205,V286,'Pickup Slots'!$B$6:$B$205,W286),"DOUBLE-BOOKED","OK"))))</f>
        <v/>
      </c>
      <c r="Y286" s="14"/>
      <c r="Z286" s="16"/>
    </row>
    <row r="287" customFormat="false" ht="15" hidden="false" customHeight="false" outlineLevel="0" collapsed="false">
      <c r="A287" s="14"/>
      <c r="B287" s="15"/>
      <c r="C287" s="16"/>
      <c r="D287" s="17"/>
      <c r="E287" s="14"/>
      <c r="F287" s="14"/>
      <c r="G287" s="18"/>
      <c r="H287" s="14"/>
      <c r="I287" s="18"/>
      <c r="J287" s="14"/>
      <c r="K287" s="18"/>
      <c r="L287" s="19" t="str">
        <f aca="false">IF(AND(F287="",H287="",J287=""),"",IFERROR(G287*VLOOKUP(F287,'Batch Capacity'!$A$6:$C$40,3,FALSE()),0)+IFERROR(I287*VLOOKUP(H287,'Batch Capacity'!$A$6:$C$40,3,FALSE()),0)+IFERROR(K287*VLOOKUP(J287,'Batch Capacity'!$A$6:$C$40,3,FALSE()),0))</f>
        <v/>
      </c>
      <c r="M287" s="20"/>
      <c r="N287" s="19" t="str">
        <f aca="false">IF(L287="","",L287+N(M287))</f>
        <v/>
      </c>
      <c r="O287" s="18"/>
      <c r="P287" s="20"/>
      <c r="Q287" s="14"/>
      <c r="R287" s="18"/>
      <c r="S287" s="18"/>
      <c r="T287" s="19" t="str">
        <f aca="false">IF(N287="","",IF(OR(S287="Y",Y287="Cancelled"),0,N287-IF(AND(O287="Y",R287="Y"),N(P287),0)))</f>
        <v/>
      </c>
      <c r="U287" s="18"/>
      <c r="V287" s="15"/>
      <c r="W287" s="14"/>
      <c r="X287" s="21" t="str">
        <f aca="false">IF(OR(V287="",W287=""),"",IF(Y287="Cancelled","-",IF(COUNTIFS('Pickup Slots'!$A$6:$A$205,V287,'Pickup Slots'!$B$6:$B$205,W287)=0,"Slot not set up",IF(COUNTIFS($V$5:$V$304,V287,$W$5:$W$304,W287,$Y$5:$Y$304,"&lt;&gt;Cancelled")&gt;SUMIFS('Pickup Slots'!$C$6:$C$205,'Pickup Slots'!$A$6:$A$205,V287,'Pickup Slots'!$B$6:$B$205,W287),"DOUBLE-BOOKED","OK"))))</f>
        <v/>
      </c>
      <c r="Y287" s="14"/>
      <c r="Z287" s="16"/>
    </row>
    <row r="288" customFormat="false" ht="15" hidden="false" customHeight="false" outlineLevel="0" collapsed="false">
      <c r="A288" s="14"/>
      <c r="B288" s="15"/>
      <c r="C288" s="16"/>
      <c r="D288" s="17"/>
      <c r="E288" s="14"/>
      <c r="F288" s="14"/>
      <c r="G288" s="18"/>
      <c r="H288" s="14"/>
      <c r="I288" s="18"/>
      <c r="J288" s="14"/>
      <c r="K288" s="18"/>
      <c r="L288" s="19" t="str">
        <f aca="false">IF(AND(F288="",H288="",J288=""),"",IFERROR(G288*VLOOKUP(F288,'Batch Capacity'!$A$6:$C$40,3,FALSE()),0)+IFERROR(I288*VLOOKUP(H288,'Batch Capacity'!$A$6:$C$40,3,FALSE()),0)+IFERROR(K288*VLOOKUP(J288,'Batch Capacity'!$A$6:$C$40,3,FALSE()),0))</f>
        <v/>
      </c>
      <c r="M288" s="20"/>
      <c r="N288" s="19" t="str">
        <f aca="false">IF(L288="","",L288+N(M288))</f>
        <v/>
      </c>
      <c r="O288" s="18"/>
      <c r="P288" s="20"/>
      <c r="Q288" s="14"/>
      <c r="R288" s="18"/>
      <c r="S288" s="18"/>
      <c r="T288" s="19" t="str">
        <f aca="false">IF(N288="","",IF(OR(S288="Y",Y288="Cancelled"),0,N288-IF(AND(O288="Y",R288="Y"),N(P288),0)))</f>
        <v/>
      </c>
      <c r="U288" s="18"/>
      <c r="V288" s="15"/>
      <c r="W288" s="14"/>
      <c r="X288" s="21" t="str">
        <f aca="false">IF(OR(V288="",W288=""),"",IF(Y288="Cancelled","-",IF(COUNTIFS('Pickup Slots'!$A$6:$A$205,V288,'Pickup Slots'!$B$6:$B$205,W288)=0,"Slot not set up",IF(COUNTIFS($V$5:$V$304,V288,$W$5:$W$304,W288,$Y$5:$Y$304,"&lt;&gt;Cancelled")&gt;SUMIFS('Pickup Slots'!$C$6:$C$205,'Pickup Slots'!$A$6:$A$205,V288,'Pickup Slots'!$B$6:$B$205,W288),"DOUBLE-BOOKED","OK"))))</f>
        <v/>
      </c>
      <c r="Y288" s="14"/>
      <c r="Z288" s="16"/>
    </row>
    <row r="289" customFormat="false" ht="15" hidden="false" customHeight="false" outlineLevel="0" collapsed="false">
      <c r="A289" s="14"/>
      <c r="B289" s="15"/>
      <c r="C289" s="16"/>
      <c r="D289" s="17"/>
      <c r="E289" s="14"/>
      <c r="F289" s="14"/>
      <c r="G289" s="18"/>
      <c r="H289" s="14"/>
      <c r="I289" s="18"/>
      <c r="J289" s="14"/>
      <c r="K289" s="18"/>
      <c r="L289" s="19" t="str">
        <f aca="false">IF(AND(F289="",H289="",J289=""),"",IFERROR(G289*VLOOKUP(F289,'Batch Capacity'!$A$6:$C$40,3,FALSE()),0)+IFERROR(I289*VLOOKUP(H289,'Batch Capacity'!$A$6:$C$40,3,FALSE()),0)+IFERROR(K289*VLOOKUP(J289,'Batch Capacity'!$A$6:$C$40,3,FALSE()),0))</f>
        <v/>
      </c>
      <c r="M289" s="20"/>
      <c r="N289" s="19" t="str">
        <f aca="false">IF(L289="","",L289+N(M289))</f>
        <v/>
      </c>
      <c r="O289" s="18"/>
      <c r="P289" s="20"/>
      <c r="Q289" s="14"/>
      <c r="R289" s="18"/>
      <c r="S289" s="18"/>
      <c r="T289" s="19" t="str">
        <f aca="false">IF(N289="","",IF(OR(S289="Y",Y289="Cancelled"),0,N289-IF(AND(O289="Y",R289="Y"),N(P289),0)))</f>
        <v/>
      </c>
      <c r="U289" s="18"/>
      <c r="V289" s="15"/>
      <c r="W289" s="14"/>
      <c r="X289" s="21" t="str">
        <f aca="false">IF(OR(V289="",W289=""),"",IF(Y289="Cancelled","-",IF(COUNTIFS('Pickup Slots'!$A$6:$A$205,V289,'Pickup Slots'!$B$6:$B$205,W289)=0,"Slot not set up",IF(COUNTIFS($V$5:$V$304,V289,$W$5:$W$304,W289,$Y$5:$Y$304,"&lt;&gt;Cancelled")&gt;SUMIFS('Pickup Slots'!$C$6:$C$205,'Pickup Slots'!$A$6:$A$205,V289,'Pickup Slots'!$B$6:$B$205,W289),"DOUBLE-BOOKED","OK"))))</f>
        <v/>
      </c>
      <c r="Y289" s="14"/>
      <c r="Z289" s="16"/>
    </row>
    <row r="290" customFormat="false" ht="15" hidden="false" customHeight="false" outlineLevel="0" collapsed="false">
      <c r="A290" s="14"/>
      <c r="B290" s="15"/>
      <c r="C290" s="16"/>
      <c r="D290" s="17"/>
      <c r="E290" s="14"/>
      <c r="F290" s="14"/>
      <c r="G290" s="18"/>
      <c r="H290" s="14"/>
      <c r="I290" s="18"/>
      <c r="J290" s="14"/>
      <c r="K290" s="18"/>
      <c r="L290" s="19" t="str">
        <f aca="false">IF(AND(F290="",H290="",J290=""),"",IFERROR(G290*VLOOKUP(F290,'Batch Capacity'!$A$6:$C$40,3,FALSE()),0)+IFERROR(I290*VLOOKUP(H290,'Batch Capacity'!$A$6:$C$40,3,FALSE()),0)+IFERROR(K290*VLOOKUP(J290,'Batch Capacity'!$A$6:$C$40,3,FALSE()),0))</f>
        <v/>
      </c>
      <c r="M290" s="20"/>
      <c r="N290" s="19" t="str">
        <f aca="false">IF(L290="","",L290+N(M290))</f>
        <v/>
      </c>
      <c r="O290" s="18"/>
      <c r="P290" s="20"/>
      <c r="Q290" s="14"/>
      <c r="R290" s="18"/>
      <c r="S290" s="18"/>
      <c r="T290" s="19" t="str">
        <f aca="false">IF(N290="","",IF(OR(S290="Y",Y290="Cancelled"),0,N290-IF(AND(O290="Y",R290="Y"),N(P290),0)))</f>
        <v/>
      </c>
      <c r="U290" s="18"/>
      <c r="V290" s="15"/>
      <c r="W290" s="14"/>
      <c r="X290" s="21" t="str">
        <f aca="false">IF(OR(V290="",W290=""),"",IF(Y290="Cancelled","-",IF(COUNTIFS('Pickup Slots'!$A$6:$A$205,V290,'Pickup Slots'!$B$6:$B$205,W290)=0,"Slot not set up",IF(COUNTIFS($V$5:$V$304,V290,$W$5:$W$304,W290,$Y$5:$Y$304,"&lt;&gt;Cancelled")&gt;SUMIFS('Pickup Slots'!$C$6:$C$205,'Pickup Slots'!$A$6:$A$205,V290,'Pickup Slots'!$B$6:$B$205,W290),"DOUBLE-BOOKED","OK"))))</f>
        <v/>
      </c>
      <c r="Y290" s="14"/>
      <c r="Z290" s="16"/>
    </row>
    <row r="291" customFormat="false" ht="15" hidden="false" customHeight="false" outlineLevel="0" collapsed="false">
      <c r="A291" s="14"/>
      <c r="B291" s="15"/>
      <c r="C291" s="16"/>
      <c r="D291" s="17"/>
      <c r="E291" s="14"/>
      <c r="F291" s="14"/>
      <c r="G291" s="18"/>
      <c r="H291" s="14"/>
      <c r="I291" s="18"/>
      <c r="J291" s="14"/>
      <c r="K291" s="18"/>
      <c r="L291" s="19" t="str">
        <f aca="false">IF(AND(F291="",H291="",J291=""),"",IFERROR(G291*VLOOKUP(F291,'Batch Capacity'!$A$6:$C$40,3,FALSE()),0)+IFERROR(I291*VLOOKUP(H291,'Batch Capacity'!$A$6:$C$40,3,FALSE()),0)+IFERROR(K291*VLOOKUP(J291,'Batch Capacity'!$A$6:$C$40,3,FALSE()),0))</f>
        <v/>
      </c>
      <c r="M291" s="20"/>
      <c r="N291" s="19" t="str">
        <f aca="false">IF(L291="","",L291+N(M291))</f>
        <v/>
      </c>
      <c r="O291" s="18"/>
      <c r="P291" s="20"/>
      <c r="Q291" s="14"/>
      <c r="R291" s="18"/>
      <c r="S291" s="18"/>
      <c r="T291" s="19" t="str">
        <f aca="false">IF(N291="","",IF(OR(S291="Y",Y291="Cancelled"),0,N291-IF(AND(O291="Y",R291="Y"),N(P291),0)))</f>
        <v/>
      </c>
      <c r="U291" s="18"/>
      <c r="V291" s="15"/>
      <c r="W291" s="14"/>
      <c r="X291" s="21" t="str">
        <f aca="false">IF(OR(V291="",W291=""),"",IF(Y291="Cancelled","-",IF(COUNTIFS('Pickup Slots'!$A$6:$A$205,V291,'Pickup Slots'!$B$6:$B$205,W291)=0,"Slot not set up",IF(COUNTIFS($V$5:$V$304,V291,$W$5:$W$304,W291,$Y$5:$Y$304,"&lt;&gt;Cancelled")&gt;SUMIFS('Pickup Slots'!$C$6:$C$205,'Pickup Slots'!$A$6:$A$205,V291,'Pickup Slots'!$B$6:$B$205,W291),"DOUBLE-BOOKED","OK"))))</f>
        <v/>
      </c>
      <c r="Y291" s="14"/>
      <c r="Z291" s="16"/>
    </row>
    <row r="292" customFormat="false" ht="15" hidden="false" customHeight="false" outlineLevel="0" collapsed="false">
      <c r="A292" s="14"/>
      <c r="B292" s="15"/>
      <c r="C292" s="16"/>
      <c r="D292" s="17"/>
      <c r="E292" s="14"/>
      <c r="F292" s="14"/>
      <c r="G292" s="18"/>
      <c r="H292" s="14"/>
      <c r="I292" s="18"/>
      <c r="J292" s="14"/>
      <c r="K292" s="18"/>
      <c r="L292" s="19" t="str">
        <f aca="false">IF(AND(F292="",H292="",J292=""),"",IFERROR(G292*VLOOKUP(F292,'Batch Capacity'!$A$6:$C$40,3,FALSE()),0)+IFERROR(I292*VLOOKUP(H292,'Batch Capacity'!$A$6:$C$40,3,FALSE()),0)+IFERROR(K292*VLOOKUP(J292,'Batch Capacity'!$A$6:$C$40,3,FALSE()),0))</f>
        <v/>
      </c>
      <c r="M292" s="20"/>
      <c r="N292" s="19" t="str">
        <f aca="false">IF(L292="","",L292+N(M292))</f>
        <v/>
      </c>
      <c r="O292" s="18"/>
      <c r="P292" s="20"/>
      <c r="Q292" s="14"/>
      <c r="R292" s="18"/>
      <c r="S292" s="18"/>
      <c r="T292" s="19" t="str">
        <f aca="false">IF(N292="","",IF(OR(S292="Y",Y292="Cancelled"),0,N292-IF(AND(O292="Y",R292="Y"),N(P292),0)))</f>
        <v/>
      </c>
      <c r="U292" s="18"/>
      <c r="V292" s="15"/>
      <c r="W292" s="14"/>
      <c r="X292" s="21" t="str">
        <f aca="false">IF(OR(V292="",W292=""),"",IF(Y292="Cancelled","-",IF(COUNTIFS('Pickup Slots'!$A$6:$A$205,V292,'Pickup Slots'!$B$6:$B$205,W292)=0,"Slot not set up",IF(COUNTIFS($V$5:$V$304,V292,$W$5:$W$304,W292,$Y$5:$Y$304,"&lt;&gt;Cancelled")&gt;SUMIFS('Pickup Slots'!$C$6:$C$205,'Pickup Slots'!$A$6:$A$205,V292,'Pickup Slots'!$B$6:$B$205,W292),"DOUBLE-BOOKED","OK"))))</f>
        <v/>
      </c>
      <c r="Y292" s="14"/>
      <c r="Z292" s="16"/>
    </row>
    <row r="293" customFormat="false" ht="15" hidden="false" customHeight="false" outlineLevel="0" collapsed="false">
      <c r="A293" s="14"/>
      <c r="B293" s="15"/>
      <c r="C293" s="16"/>
      <c r="D293" s="17"/>
      <c r="E293" s="14"/>
      <c r="F293" s="14"/>
      <c r="G293" s="18"/>
      <c r="H293" s="14"/>
      <c r="I293" s="18"/>
      <c r="J293" s="14"/>
      <c r="K293" s="18"/>
      <c r="L293" s="19" t="str">
        <f aca="false">IF(AND(F293="",H293="",J293=""),"",IFERROR(G293*VLOOKUP(F293,'Batch Capacity'!$A$6:$C$40,3,FALSE()),0)+IFERROR(I293*VLOOKUP(H293,'Batch Capacity'!$A$6:$C$40,3,FALSE()),0)+IFERROR(K293*VLOOKUP(J293,'Batch Capacity'!$A$6:$C$40,3,FALSE()),0))</f>
        <v/>
      </c>
      <c r="M293" s="20"/>
      <c r="N293" s="19" t="str">
        <f aca="false">IF(L293="","",L293+N(M293))</f>
        <v/>
      </c>
      <c r="O293" s="18"/>
      <c r="P293" s="20"/>
      <c r="Q293" s="14"/>
      <c r="R293" s="18"/>
      <c r="S293" s="18"/>
      <c r="T293" s="19" t="str">
        <f aca="false">IF(N293="","",IF(OR(S293="Y",Y293="Cancelled"),0,N293-IF(AND(O293="Y",R293="Y"),N(P293),0)))</f>
        <v/>
      </c>
      <c r="U293" s="18"/>
      <c r="V293" s="15"/>
      <c r="W293" s="14"/>
      <c r="X293" s="21" t="str">
        <f aca="false">IF(OR(V293="",W293=""),"",IF(Y293="Cancelled","-",IF(COUNTIFS('Pickup Slots'!$A$6:$A$205,V293,'Pickup Slots'!$B$6:$B$205,W293)=0,"Slot not set up",IF(COUNTIFS($V$5:$V$304,V293,$W$5:$W$304,W293,$Y$5:$Y$304,"&lt;&gt;Cancelled")&gt;SUMIFS('Pickup Slots'!$C$6:$C$205,'Pickup Slots'!$A$6:$A$205,V293,'Pickup Slots'!$B$6:$B$205,W293),"DOUBLE-BOOKED","OK"))))</f>
        <v/>
      </c>
      <c r="Y293" s="14"/>
      <c r="Z293" s="16"/>
    </row>
    <row r="294" customFormat="false" ht="15" hidden="false" customHeight="false" outlineLevel="0" collapsed="false">
      <c r="A294" s="14"/>
      <c r="B294" s="15"/>
      <c r="C294" s="16"/>
      <c r="D294" s="17"/>
      <c r="E294" s="14"/>
      <c r="F294" s="14"/>
      <c r="G294" s="18"/>
      <c r="H294" s="14"/>
      <c r="I294" s="18"/>
      <c r="J294" s="14"/>
      <c r="K294" s="18"/>
      <c r="L294" s="19" t="str">
        <f aca="false">IF(AND(F294="",H294="",J294=""),"",IFERROR(G294*VLOOKUP(F294,'Batch Capacity'!$A$6:$C$40,3,FALSE()),0)+IFERROR(I294*VLOOKUP(H294,'Batch Capacity'!$A$6:$C$40,3,FALSE()),0)+IFERROR(K294*VLOOKUP(J294,'Batch Capacity'!$A$6:$C$40,3,FALSE()),0))</f>
        <v/>
      </c>
      <c r="M294" s="20"/>
      <c r="N294" s="19" t="str">
        <f aca="false">IF(L294="","",L294+N(M294))</f>
        <v/>
      </c>
      <c r="O294" s="18"/>
      <c r="P294" s="20"/>
      <c r="Q294" s="14"/>
      <c r="R294" s="18"/>
      <c r="S294" s="18"/>
      <c r="T294" s="19" t="str">
        <f aca="false">IF(N294="","",IF(OR(S294="Y",Y294="Cancelled"),0,N294-IF(AND(O294="Y",R294="Y"),N(P294),0)))</f>
        <v/>
      </c>
      <c r="U294" s="18"/>
      <c r="V294" s="15"/>
      <c r="W294" s="14"/>
      <c r="X294" s="21" t="str">
        <f aca="false">IF(OR(V294="",W294=""),"",IF(Y294="Cancelled","-",IF(COUNTIFS('Pickup Slots'!$A$6:$A$205,V294,'Pickup Slots'!$B$6:$B$205,W294)=0,"Slot not set up",IF(COUNTIFS($V$5:$V$304,V294,$W$5:$W$304,W294,$Y$5:$Y$304,"&lt;&gt;Cancelled")&gt;SUMIFS('Pickup Slots'!$C$6:$C$205,'Pickup Slots'!$A$6:$A$205,V294,'Pickup Slots'!$B$6:$B$205,W294),"DOUBLE-BOOKED","OK"))))</f>
        <v/>
      </c>
      <c r="Y294" s="14"/>
      <c r="Z294" s="16"/>
    </row>
    <row r="295" customFormat="false" ht="15" hidden="false" customHeight="false" outlineLevel="0" collapsed="false">
      <c r="A295" s="14"/>
      <c r="B295" s="15"/>
      <c r="C295" s="16"/>
      <c r="D295" s="17"/>
      <c r="E295" s="14"/>
      <c r="F295" s="14"/>
      <c r="G295" s="18"/>
      <c r="H295" s="14"/>
      <c r="I295" s="18"/>
      <c r="J295" s="14"/>
      <c r="K295" s="18"/>
      <c r="L295" s="19" t="str">
        <f aca="false">IF(AND(F295="",H295="",J295=""),"",IFERROR(G295*VLOOKUP(F295,'Batch Capacity'!$A$6:$C$40,3,FALSE()),0)+IFERROR(I295*VLOOKUP(H295,'Batch Capacity'!$A$6:$C$40,3,FALSE()),0)+IFERROR(K295*VLOOKUP(J295,'Batch Capacity'!$A$6:$C$40,3,FALSE()),0))</f>
        <v/>
      </c>
      <c r="M295" s="20"/>
      <c r="N295" s="19" t="str">
        <f aca="false">IF(L295="","",L295+N(M295))</f>
        <v/>
      </c>
      <c r="O295" s="18"/>
      <c r="P295" s="20"/>
      <c r="Q295" s="14"/>
      <c r="R295" s="18"/>
      <c r="S295" s="18"/>
      <c r="T295" s="19" t="str">
        <f aca="false">IF(N295="","",IF(OR(S295="Y",Y295="Cancelled"),0,N295-IF(AND(O295="Y",R295="Y"),N(P295),0)))</f>
        <v/>
      </c>
      <c r="U295" s="18"/>
      <c r="V295" s="15"/>
      <c r="W295" s="14"/>
      <c r="X295" s="21" t="str">
        <f aca="false">IF(OR(V295="",W295=""),"",IF(Y295="Cancelled","-",IF(COUNTIFS('Pickup Slots'!$A$6:$A$205,V295,'Pickup Slots'!$B$6:$B$205,W295)=0,"Slot not set up",IF(COUNTIFS($V$5:$V$304,V295,$W$5:$W$304,W295,$Y$5:$Y$304,"&lt;&gt;Cancelled")&gt;SUMIFS('Pickup Slots'!$C$6:$C$205,'Pickup Slots'!$A$6:$A$205,V295,'Pickup Slots'!$B$6:$B$205,W295),"DOUBLE-BOOKED","OK"))))</f>
        <v/>
      </c>
      <c r="Y295" s="14"/>
      <c r="Z295" s="16"/>
    </row>
    <row r="296" customFormat="false" ht="15" hidden="false" customHeight="false" outlineLevel="0" collapsed="false">
      <c r="A296" s="14"/>
      <c r="B296" s="15"/>
      <c r="C296" s="16"/>
      <c r="D296" s="17"/>
      <c r="E296" s="14"/>
      <c r="F296" s="14"/>
      <c r="G296" s="18"/>
      <c r="H296" s="14"/>
      <c r="I296" s="18"/>
      <c r="J296" s="14"/>
      <c r="K296" s="18"/>
      <c r="L296" s="19" t="str">
        <f aca="false">IF(AND(F296="",H296="",J296=""),"",IFERROR(G296*VLOOKUP(F296,'Batch Capacity'!$A$6:$C$40,3,FALSE()),0)+IFERROR(I296*VLOOKUP(H296,'Batch Capacity'!$A$6:$C$40,3,FALSE()),0)+IFERROR(K296*VLOOKUP(J296,'Batch Capacity'!$A$6:$C$40,3,FALSE()),0))</f>
        <v/>
      </c>
      <c r="M296" s="20"/>
      <c r="N296" s="19" t="str">
        <f aca="false">IF(L296="","",L296+N(M296))</f>
        <v/>
      </c>
      <c r="O296" s="18"/>
      <c r="P296" s="20"/>
      <c r="Q296" s="14"/>
      <c r="R296" s="18"/>
      <c r="S296" s="18"/>
      <c r="T296" s="19" t="str">
        <f aca="false">IF(N296="","",IF(OR(S296="Y",Y296="Cancelled"),0,N296-IF(AND(O296="Y",R296="Y"),N(P296),0)))</f>
        <v/>
      </c>
      <c r="U296" s="18"/>
      <c r="V296" s="15"/>
      <c r="W296" s="14"/>
      <c r="X296" s="21" t="str">
        <f aca="false">IF(OR(V296="",W296=""),"",IF(Y296="Cancelled","-",IF(COUNTIFS('Pickup Slots'!$A$6:$A$205,V296,'Pickup Slots'!$B$6:$B$205,W296)=0,"Slot not set up",IF(COUNTIFS($V$5:$V$304,V296,$W$5:$W$304,W296,$Y$5:$Y$304,"&lt;&gt;Cancelled")&gt;SUMIFS('Pickup Slots'!$C$6:$C$205,'Pickup Slots'!$A$6:$A$205,V296,'Pickup Slots'!$B$6:$B$205,W296),"DOUBLE-BOOKED","OK"))))</f>
        <v/>
      </c>
      <c r="Y296" s="14"/>
      <c r="Z296" s="16"/>
    </row>
    <row r="297" customFormat="false" ht="15" hidden="false" customHeight="false" outlineLevel="0" collapsed="false">
      <c r="A297" s="14"/>
      <c r="B297" s="15"/>
      <c r="C297" s="16"/>
      <c r="D297" s="17"/>
      <c r="E297" s="14"/>
      <c r="F297" s="14"/>
      <c r="G297" s="18"/>
      <c r="H297" s="14"/>
      <c r="I297" s="18"/>
      <c r="J297" s="14"/>
      <c r="K297" s="18"/>
      <c r="L297" s="19" t="str">
        <f aca="false">IF(AND(F297="",H297="",J297=""),"",IFERROR(G297*VLOOKUP(F297,'Batch Capacity'!$A$6:$C$40,3,FALSE()),0)+IFERROR(I297*VLOOKUP(H297,'Batch Capacity'!$A$6:$C$40,3,FALSE()),0)+IFERROR(K297*VLOOKUP(J297,'Batch Capacity'!$A$6:$C$40,3,FALSE()),0))</f>
        <v/>
      </c>
      <c r="M297" s="20"/>
      <c r="N297" s="19" t="str">
        <f aca="false">IF(L297="","",L297+N(M297))</f>
        <v/>
      </c>
      <c r="O297" s="18"/>
      <c r="P297" s="20"/>
      <c r="Q297" s="14"/>
      <c r="R297" s="18"/>
      <c r="S297" s="18"/>
      <c r="T297" s="19" t="str">
        <f aca="false">IF(N297="","",IF(OR(S297="Y",Y297="Cancelled"),0,N297-IF(AND(O297="Y",R297="Y"),N(P297),0)))</f>
        <v/>
      </c>
      <c r="U297" s="18"/>
      <c r="V297" s="15"/>
      <c r="W297" s="14"/>
      <c r="X297" s="21" t="str">
        <f aca="false">IF(OR(V297="",W297=""),"",IF(Y297="Cancelled","-",IF(COUNTIFS('Pickup Slots'!$A$6:$A$205,V297,'Pickup Slots'!$B$6:$B$205,W297)=0,"Slot not set up",IF(COUNTIFS($V$5:$V$304,V297,$W$5:$W$304,W297,$Y$5:$Y$304,"&lt;&gt;Cancelled")&gt;SUMIFS('Pickup Slots'!$C$6:$C$205,'Pickup Slots'!$A$6:$A$205,V297,'Pickup Slots'!$B$6:$B$205,W297),"DOUBLE-BOOKED","OK"))))</f>
        <v/>
      </c>
      <c r="Y297" s="14"/>
      <c r="Z297" s="16"/>
    </row>
    <row r="298" customFormat="false" ht="15" hidden="false" customHeight="false" outlineLevel="0" collapsed="false">
      <c r="A298" s="14"/>
      <c r="B298" s="15"/>
      <c r="C298" s="16"/>
      <c r="D298" s="17"/>
      <c r="E298" s="14"/>
      <c r="F298" s="14"/>
      <c r="G298" s="18"/>
      <c r="H298" s="14"/>
      <c r="I298" s="18"/>
      <c r="J298" s="14"/>
      <c r="K298" s="18"/>
      <c r="L298" s="19" t="str">
        <f aca="false">IF(AND(F298="",H298="",J298=""),"",IFERROR(G298*VLOOKUP(F298,'Batch Capacity'!$A$6:$C$40,3,FALSE()),0)+IFERROR(I298*VLOOKUP(H298,'Batch Capacity'!$A$6:$C$40,3,FALSE()),0)+IFERROR(K298*VLOOKUP(J298,'Batch Capacity'!$A$6:$C$40,3,FALSE()),0))</f>
        <v/>
      </c>
      <c r="M298" s="20"/>
      <c r="N298" s="19" t="str">
        <f aca="false">IF(L298="","",L298+N(M298))</f>
        <v/>
      </c>
      <c r="O298" s="18"/>
      <c r="P298" s="20"/>
      <c r="Q298" s="14"/>
      <c r="R298" s="18"/>
      <c r="S298" s="18"/>
      <c r="T298" s="19" t="str">
        <f aca="false">IF(N298="","",IF(OR(S298="Y",Y298="Cancelled"),0,N298-IF(AND(O298="Y",R298="Y"),N(P298),0)))</f>
        <v/>
      </c>
      <c r="U298" s="18"/>
      <c r="V298" s="15"/>
      <c r="W298" s="14"/>
      <c r="X298" s="21" t="str">
        <f aca="false">IF(OR(V298="",W298=""),"",IF(Y298="Cancelled","-",IF(COUNTIFS('Pickup Slots'!$A$6:$A$205,V298,'Pickup Slots'!$B$6:$B$205,W298)=0,"Slot not set up",IF(COUNTIFS($V$5:$V$304,V298,$W$5:$W$304,W298,$Y$5:$Y$304,"&lt;&gt;Cancelled")&gt;SUMIFS('Pickup Slots'!$C$6:$C$205,'Pickup Slots'!$A$6:$A$205,V298,'Pickup Slots'!$B$6:$B$205,W298),"DOUBLE-BOOKED","OK"))))</f>
        <v/>
      </c>
      <c r="Y298" s="14"/>
      <c r="Z298" s="16"/>
    </row>
    <row r="299" customFormat="false" ht="15" hidden="false" customHeight="false" outlineLevel="0" collapsed="false">
      <c r="A299" s="14"/>
      <c r="B299" s="15"/>
      <c r="C299" s="16"/>
      <c r="D299" s="17"/>
      <c r="E299" s="14"/>
      <c r="F299" s="14"/>
      <c r="G299" s="18"/>
      <c r="H299" s="14"/>
      <c r="I299" s="18"/>
      <c r="J299" s="14"/>
      <c r="K299" s="18"/>
      <c r="L299" s="19" t="str">
        <f aca="false">IF(AND(F299="",H299="",J299=""),"",IFERROR(G299*VLOOKUP(F299,'Batch Capacity'!$A$6:$C$40,3,FALSE()),0)+IFERROR(I299*VLOOKUP(H299,'Batch Capacity'!$A$6:$C$40,3,FALSE()),0)+IFERROR(K299*VLOOKUP(J299,'Batch Capacity'!$A$6:$C$40,3,FALSE()),0))</f>
        <v/>
      </c>
      <c r="M299" s="20"/>
      <c r="N299" s="19" t="str">
        <f aca="false">IF(L299="","",L299+N(M299))</f>
        <v/>
      </c>
      <c r="O299" s="18"/>
      <c r="P299" s="20"/>
      <c r="Q299" s="14"/>
      <c r="R299" s="18"/>
      <c r="S299" s="18"/>
      <c r="T299" s="19" t="str">
        <f aca="false">IF(N299="","",IF(OR(S299="Y",Y299="Cancelled"),0,N299-IF(AND(O299="Y",R299="Y"),N(P299),0)))</f>
        <v/>
      </c>
      <c r="U299" s="18"/>
      <c r="V299" s="15"/>
      <c r="W299" s="14"/>
      <c r="X299" s="21" t="str">
        <f aca="false">IF(OR(V299="",W299=""),"",IF(Y299="Cancelled","-",IF(COUNTIFS('Pickup Slots'!$A$6:$A$205,V299,'Pickup Slots'!$B$6:$B$205,W299)=0,"Slot not set up",IF(COUNTIFS($V$5:$V$304,V299,$W$5:$W$304,W299,$Y$5:$Y$304,"&lt;&gt;Cancelled")&gt;SUMIFS('Pickup Slots'!$C$6:$C$205,'Pickup Slots'!$A$6:$A$205,V299,'Pickup Slots'!$B$6:$B$205,W299),"DOUBLE-BOOKED","OK"))))</f>
        <v/>
      </c>
      <c r="Y299" s="14"/>
      <c r="Z299" s="16"/>
    </row>
    <row r="300" customFormat="false" ht="15" hidden="false" customHeight="false" outlineLevel="0" collapsed="false">
      <c r="A300" s="14"/>
      <c r="B300" s="15"/>
      <c r="C300" s="16"/>
      <c r="D300" s="17"/>
      <c r="E300" s="14"/>
      <c r="F300" s="14"/>
      <c r="G300" s="18"/>
      <c r="H300" s="14"/>
      <c r="I300" s="18"/>
      <c r="J300" s="14"/>
      <c r="K300" s="18"/>
      <c r="L300" s="19" t="str">
        <f aca="false">IF(AND(F300="",H300="",J300=""),"",IFERROR(G300*VLOOKUP(F300,'Batch Capacity'!$A$6:$C$40,3,FALSE()),0)+IFERROR(I300*VLOOKUP(H300,'Batch Capacity'!$A$6:$C$40,3,FALSE()),0)+IFERROR(K300*VLOOKUP(J300,'Batch Capacity'!$A$6:$C$40,3,FALSE()),0))</f>
        <v/>
      </c>
      <c r="M300" s="20"/>
      <c r="N300" s="19" t="str">
        <f aca="false">IF(L300="","",L300+N(M300))</f>
        <v/>
      </c>
      <c r="O300" s="18"/>
      <c r="P300" s="20"/>
      <c r="Q300" s="14"/>
      <c r="R300" s="18"/>
      <c r="S300" s="18"/>
      <c r="T300" s="19" t="str">
        <f aca="false">IF(N300="","",IF(OR(S300="Y",Y300="Cancelled"),0,N300-IF(AND(O300="Y",R300="Y"),N(P300),0)))</f>
        <v/>
      </c>
      <c r="U300" s="18"/>
      <c r="V300" s="15"/>
      <c r="W300" s="14"/>
      <c r="X300" s="21" t="str">
        <f aca="false">IF(OR(V300="",W300=""),"",IF(Y300="Cancelled","-",IF(COUNTIFS('Pickup Slots'!$A$6:$A$205,V300,'Pickup Slots'!$B$6:$B$205,W300)=0,"Slot not set up",IF(COUNTIFS($V$5:$V$304,V300,$W$5:$W$304,W300,$Y$5:$Y$304,"&lt;&gt;Cancelled")&gt;SUMIFS('Pickup Slots'!$C$6:$C$205,'Pickup Slots'!$A$6:$A$205,V300,'Pickup Slots'!$B$6:$B$205,W300),"DOUBLE-BOOKED","OK"))))</f>
        <v/>
      </c>
      <c r="Y300" s="14"/>
      <c r="Z300" s="16"/>
    </row>
    <row r="301" customFormat="false" ht="15" hidden="false" customHeight="false" outlineLevel="0" collapsed="false">
      <c r="A301" s="14"/>
      <c r="B301" s="15"/>
      <c r="C301" s="16"/>
      <c r="D301" s="17"/>
      <c r="E301" s="14"/>
      <c r="F301" s="14"/>
      <c r="G301" s="18"/>
      <c r="H301" s="14"/>
      <c r="I301" s="18"/>
      <c r="J301" s="14"/>
      <c r="K301" s="18"/>
      <c r="L301" s="19" t="str">
        <f aca="false">IF(AND(F301="",H301="",J301=""),"",IFERROR(G301*VLOOKUP(F301,'Batch Capacity'!$A$6:$C$40,3,FALSE()),0)+IFERROR(I301*VLOOKUP(H301,'Batch Capacity'!$A$6:$C$40,3,FALSE()),0)+IFERROR(K301*VLOOKUP(J301,'Batch Capacity'!$A$6:$C$40,3,FALSE()),0))</f>
        <v/>
      </c>
      <c r="M301" s="20"/>
      <c r="N301" s="19" t="str">
        <f aca="false">IF(L301="","",L301+N(M301))</f>
        <v/>
      </c>
      <c r="O301" s="18"/>
      <c r="P301" s="20"/>
      <c r="Q301" s="14"/>
      <c r="R301" s="18"/>
      <c r="S301" s="18"/>
      <c r="T301" s="19" t="str">
        <f aca="false">IF(N301="","",IF(OR(S301="Y",Y301="Cancelled"),0,N301-IF(AND(O301="Y",R301="Y"),N(P301),0)))</f>
        <v/>
      </c>
      <c r="U301" s="18"/>
      <c r="V301" s="15"/>
      <c r="W301" s="14"/>
      <c r="X301" s="21" t="str">
        <f aca="false">IF(OR(V301="",W301=""),"",IF(Y301="Cancelled","-",IF(COUNTIFS('Pickup Slots'!$A$6:$A$205,V301,'Pickup Slots'!$B$6:$B$205,W301)=0,"Slot not set up",IF(COUNTIFS($V$5:$V$304,V301,$W$5:$W$304,W301,$Y$5:$Y$304,"&lt;&gt;Cancelled")&gt;SUMIFS('Pickup Slots'!$C$6:$C$205,'Pickup Slots'!$A$6:$A$205,V301,'Pickup Slots'!$B$6:$B$205,W301),"DOUBLE-BOOKED","OK"))))</f>
        <v/>
      </c>
      <c r="Y301" s="14"/>
      <c r="Z301" s="16"/>
    </row>
    <row r="302" customFormat="false" ht="15" hidden="false" customHeight="false" outlineLevel="0" collapsed="false">
      <c r="A302" s="14"/>
      <c r="B302" s="15"/>
      <c r="C302" s="16"/>
      <c r="D302" s="17"/>
      <c r="E302" s="14"/>
      <c r="F302" s="14"/>
      <c r="G302" s="18"/>
      <c r="H302" s="14"/>
      <c r="I302" s="18"/>
      <c r="J302" s="14"/>
      <c r="K302" s="18"/>
      <c r="L302" s="19" t="str">
        <f aca="false">IF(AND(F302="",H302="",J302=""),"",IFERROR(G302*VLOOKUP(F302,'Batch Capacity'!$A$6:$C$40,3,FALSE()),0)+IFERROR(I302*VLOOKUP(H302,'Batch Capacity'!$A$6:$C$40,3,FALSE()),0)+IFERROR(K302*VLOOKUP(J302,'Batch Capacity'!$A$6:$C$40,3,FALSE()),0))</f>
        <v/>
      </c>
      <c r="M302" s="20"/>
      <c r="N302" s="19" t="str">
        <f aca="false">IF(L302="","",L302+N(M302))</f>
        <v/>
      </c>
      <c r="O302" s="18"/>
      <c r="P302" s="20"/>
      <c r="Q302" s="14"/>
      <c r="R302" s="18"/>
      <c r="S302" s="18"/>
      <c r="T302" s="19" t="str">
        <f aca="false">IF(N302="","",IF(OR(S302="Y",Y302="Cancelled"),0,N302-IF(AND(O302="Y",R302="Y"),N(P302),0)))</f>
        <v/>
      </c>
      <c r="U302" s="18"/>
      <c r="V302" s="15"/>
      <c r="W302" s="14"/>
      <c r="X302" s="21" t="str">
        <f aca="false">IF(OR(V302="",W302=""),"",IF(Y302="Cancelled","-",IF(COUNTIFS('Pickup Slots'!$A$6:$A$205,V302,'Pickup Slots'!$B$6:$B$205,W302)=0,"Slot not set up",IF(COUNTIFS($V$5:$V$304,V302,$W$5:$W$304,W302,$Y$5:$Y$304,"&lt;&gt;Cancelled")&gt;SUMIFS('Pickup Slots'!$C$6:$C$205,'Pickup Slots'!$A$6:$A$205,V302,'Pickup Slots'!$B$6:$B$205,W302),"DOUBLE-BOOKED","OK"))))</f>
        <v/>
      </c>
      <c r="Y302" s="14"/>
      <c r="Z302" s="16"/>
    </row>
    <row r="303" customFormat="false" ht="15" hidden="false" customHeight="false" outlineLevel="0" collapsed="false">
      <c r="A303" s="14"/>
      <c r="B303" s="15"/>
      <c r="C303" s="16"/>
      <c r="D303" s="17"/>
      <c r="E303" s="14"/>
      <c r="F303" s="14"/>
      <c r="G303" s="18"/>
      <c r="H303" s="14"/>
      <c r="I303" s="18"/>
      <c r="J303" s="14"/>
      <c r="K303" s="18"/>
      <c r="L303" s="19" t="str">
        <f aca="false">IF(AND(F303="",H303="",J303=""),"",IFERROR(G303*VLOOKUP(F303,'Batch Capacity'!$A$6:$C$40,3,FALSE()),0)+IFERROR(I303*VLOOKUP(H303,'Batch Capacity'!$A$6:$C$40,3,FALSE()),0)+IFERROR(K303*VLOOKUP(J303,'Batch Capacity'!$A$6:$C$40,3,FALSE()),0))</f>
        <v/>
      </c>
      <c r="M303" s="20"/>
      <c r="N303" s="19" t="str">
        <f aca="false">IF(L303="","",L303+N(M303))</f>
        <v/>
      </c>
      <c r="O303" s="18"/>
      <c r="P303" s="20"/>
      <c r="Q303" s="14"/>
      <c r="R303" s="18"/>
      <c r="S303" s="18"/>
      <c r="T303" s="19" t="str">
        <f aca="false">IF(N303="","",IF(OR(S303="Y",Y303="Cancelled"),0,N303-IF(AND(O303="Y",R303="Y"),N(P303),0)))</f>
        <v/>
      </c>
      <c r="U303" s="18"/>
      <c r="V303" s="15"/>
      <c r="W303" s="14"/>
      <c r="X303" s="21" t="str">
        <f aca="false">IF(OR(V303="",W303=""),"",IF(Y303="Cancelled","-",IF(COUNTIFS('Pickup Slots'!$A$6:$A$205,V303,'Pickup Slots'!$B$6:$B$205,W303)=0,"Slot not set up",IF(COUNTIFS($V$5:$V$304,V303,$W$5:$W$304,W303,$Y$5:$Y$304,"&lt;&gt;Cancelled")&gt;SUMIFS('Pickup Slots'!$C$6:$C$205,'Pickup Slots'!$A$6:$A$205,V303,'Pickup Slots'!$B$6:$B$205,W303),"DOUBLE-BOOKED","OK"))))</f>
        <v/>
      </c>
      <c r="Y303" s="14"/>
      <c r="Z303" s="16"/>
    </row>
    <row r="304" customFormat="false" ht="15" hidden="false" customHeight="false" outlineLevel="0" collapsed="false">
      <c r="A304" s="14"/>
      <c r="B304" s="15"/>
      <c r="C304" s="16"/>
      <c r="D304" s="17"/>
      <c r="E304" s="14"/>
      <c r="F304" s="14"/>
      <c r="G304" s="18"/>
      <c r="H304" s="14"/>
      <c r="I304" s="18"/>
      <c r="J304" s="14"/>
      <c r="K304" s="18"/>
      <c r="L304" s="19" t="str">
        <f aca="false">IF(AND(F304="",H304="",J304=""),"",IFERROR(G304*VLOOKUP(F304,'Batch Capacity'!$A$6:$C$40,3,FALSE()),0)+IFERROR(I304*VLOOKUP(H304,'Batch Capacity'!$A$6:$C$40,3,FALSE()),0)+IFERROR(K304*VLOOKUP(J304,'Batch Capacity'!$A$6:$C$40,3,FALSE()),0))</f>
        <v/>
      </c>
      <c r="M304" s="20"/>
      <c r="N304" s="19" t="str">
        <f aca="false">IF(L304="","",L304+N(M304))</f>
        <v/>
      </c>
      <c r="O304" s="18"/>
      <c r="P304" s="20"/>
      <c r="Q304" s="14"/>
      <c r="R304" s="18"/>
      <c r="S304" s="18"/>
      <c r="T304" s="19" t="str">
        <f aca="false">IF(N304="","",IF(OR(S304="Y",Y304="Cancelled"),0,N304-IF(AND(O304="Y",R304="Y"),N(P304),0)))</f>
        <v/>
      </c>
      <c r="U304" s="18"/>
      <c r="V304" s="15"/>
      <c r="W304" s="14"/>
      <c r="X304" s="21" t="str">
        <f aca="false">IF(OR(V304="",W304=""),"",IF(Y304="Cancelled","-",IF(COUNTIFS('Pickup Slots'!$A$6:$A$205,V304,'Pickup Slots'!$B$6:$B$205,W304)=0,"Slot not set up",IF(COUNTIFS($V$5:$V$304,V304,$W$5:$W$304,W304,$Y$5:$Y$304,"&lt;&gt;Cancelled")&gt;SUMIFS('Pickup Slots'!$C$6:$C$205,'Pickup Slots'!$A$6:$A$205,V304,'Pickup Slots'!$B$6:$B$205,W304),"DOUBLE-BOOKED","OK"))))</f>
        <v/>
      </c>
      <c r="Y304" s="14"/>
      <c r="Z304" s="16"/>
    </row>
  </sheetData>
  <autoFilter ref="A4:Z304"/>
  <mergeCells count="7">
    <mergeCell ref="A1:Z1"/>
    <mergeCell ref="A2:B2"/>
    <mergeCell ref="D2:E2"/>
    <mergeCell ref="G2:K2"/>
    <mergeCell ref="M2:Q2"/>
    <mergeCell ref="S2:U2"/>
    <mergeCell ref="A3:Z3"/>
  </mergeCells>
  <conditionalFormatting sqref="X5:X304">
    <cfRule type="cellIs" priority="2" operator="equal" aboveAverage="0" equalAverage="0" bottom="0" percent="0" rank="0" text="" dxfId="8">
      <formula>"DOUBLE-BOOKED"</formula>
    </cfRule>
    <cfRule type="cellIs" priority="3" operator="equal" aboveAverage="0" equalAverage="0" bottom="0" percent="0" rank="0" text="" dxfId="9">
      <formula>"Slot not set up"</formula>
    </cfRule>
  </conditionalFormatting>
  <conditionalFormatting sqref="R5:R304">
    <cfRule type="expression" priority="4" aboveAverage="0" equalAverage="0" bottom="0" percent="0" rank="0" text="" dxfId="9">
      <formula>AND($O5="Y",$R5&lt;&gt;"Y",$Y5&lt;&gt;"Cancelled")</formula>
    </cfRule>
  </conditionalFormatting>
  <conditionalFormatting sqref="A5:Z304">
    <cfRule type="expression" priority="5" aboveAverage="0" equalAverage="0" bottom="0" percent="0" rank="0" text="" dxfId="10">
      <formula>$Y5="Cancelled"</formula>
    </cfRule>
    <cfRule type="expression" priority="6" aboveAverage="0" equalAverage="0" bottom="0" percent="0" rank="0" text="" dxfId="11">
      <formula>OR($Y5="Collected",$Y5="Delivered")</formula>
    </cfRule>
  </conditionalFormatting>
  <dataValidations count="11">
    <dataValidation allowBlank="true" error="Please choose an option from the dropdown (you can edit options in the Lists sheet)." errorStyle="stop" errorTitle="Pick from the list" operator="between" showDropDown="false" showErrorMessage="true" showInputMessage="false" sqref="E5:E304" type="list">
      <formula1>Lists!$A$4:$A$30</formula1>
      <formula2>0</formula2>
    </dataValidation>
    <dataValidation allowBlank="true" error="Please choose an option from the dropdown (you can edit options in the Lists sheet)." errorStyle="stop" errorTitle="Pick from the list" operator="between" prompt="Products come from the Batch Capacity sheet." promptTitle="Tip" showDropDown="false" showErrorMessage="true" showInputMessage="true" sqref="F5:F304 H5:H304 J5:J304" type="list">
      <formula1>'Batch Capacity'!$A$6:$A$40</formula1>
      <formula2>0</formula2>
    </dataValidation>
    <dataValidation allowBlank="true" error="Please choose an option from the dropdown (you can edit options in the Lists sheet)." errorStyle="stop" errorTitle="Pick from the list" operator="between" showDropDown="false" showErrorMessage="true" showInputMessage="false" sqref="O5:O304" type="list">
      <formula1>Lists!$B$4:$B$30</formula1>
      <formula2>0</formula2>
    </dataValidation>
    <dataValidation allowBlank="true" error="Please choose an option from the dropdown (you can edit options in the Lists sheet)." errorStyle="stop" errorTitle="Pick from the list" operator="between" showDropDown="false" showErrorMessage="true" showInputMessage="false" sqref="S5:S304" type="list">
      <formula1>Lists!$B$4:$B$30</formula1>
      <formula2>0</formula2>
    </dataValidation>
    <dataValidation allowBlank="true" error="Please choose an option from the dropdown (you can edit options in the Lists sheet)." errorStyle="stop" errorTitle="Pick from the list" operator="between" prompt="Only Y after you've seen the money in your bank app, not just a screenshot." promptTitle="Tip" showDropDown="false" showErrorMessage="true" showInputMessage="true" sqref="R5:R304" type="list">
      <formula1>Lists!$B$4:$B$30</formula1>
      <formula2>0</formula2>
    </dataValidation>
    <dataValidation allowBlank="true" error="Please choose an option from the dropdown (you can edit options in the Lists sheet)." errorStyle="stop" errorTitle="Pick from the list" operator="between" showDropDown="false" showErrorMessage="true" showInputMessage="false" sqref="U5:U304" type="list">
      <formula1>Lists!$C$4:$C$30</formula1>
      <formula2>0</formula2>
    </dataValidation>
    <dataValidation allowBlank="true" error="Please choose an option from the dropdown (you can edit options in the Lists sheet)." errorStyle="stop" errorTitle="Pick from the list" operator="between" prompt="Must match a slot set up in the Pickup Slots sheet." promptTitle="Tip" showDropDown="false" showErrorMessage="true" showInputMessage="true" sqref="W5:W304" type="list">
      <formula1>Lists!$E$4:$E$30</formula1>
      <formula2>0</formula2>
    </dataValidation>
    <dataValidation allowBlank="true" error="Please choose an option from the dropdown (you can edit options in the Lists sheet)." errorStyle="stop" errorTitle="Pick from the list" operator="between" showDropDown="false" showErrorMessage="true" showInputMessage="false" sqref="Y5:Y304" type="list">
      <formula1>Lists!$D$4:$D$30</formula1>
      <formula2>0</formula2>
    </dataValidation>
    <dataValidation allowBlank="true" error="Quantity should be a whole number." errorStyle="stop" operator="between" showDropDown="false" showErrorMessage="true" showInputMessage="false" sqref="G5:G304 I5:I304 K5:K304" type="whole">
      <formula1>0</formula1>
      <formula2>9999</formula2>
    </dataValidation>
    <dataValidation allowBlank="true" error="Please enter a date, e.g. 30/1/2027." errorStyle="stop" operator="between" showDropDown="false" showErrorMessage="true" showInputMessage="false" sqref="B5:B304 V5:V304" type="date">
      <formula1>DATE(2025,1,1)</formula1>
      <formula2>DATE(2035,12,31)</formula2>
    </dataValidation>
    <dataValidation allowBlank="true" error="Please enter an amount in S$, e.g. 40 or 42.50." errorStyle="stop" operator="greaterThanOrEqual" showDropDown="false" showErrorMessage="true" showInputMessage="false" sqref="M5:M304 P5:P304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BFAE"/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16"/>
  </cols>
  <sheetData>
    <row r="1" customFormat="false" ht="33.75" hidden="false" customHeight="true" outlineLevel="0" collapsed="false">
      <c r="A1" s="8" t="s">
        <v>105</v>
      </c>
      <c r="B1" s="8"/>
      <c r="C1" s="8"/>
      <c r="D1" s="8"/>
      <c r="E1" s="8"/>
      <c r="F1" s="8"/>
      <c r="G1" s="8"/>
      <c r="H1" s="8"/>
    </row>
    <row r="2" customFormat="false" ht="15" hidden="false" customHeight="false" outlineLevel="0" collapsed="false">
      <c r="A2" s="22" t="s">
        <v>106</v>
      </c>
      <c r="B2" s="22"/>
      <c r="C2" s="22"/>
      <c r="D2" s="22"/>
      <c r="E2" s="22"/>
      <c r="F2" s="22"/>
      <c r="G2" s="22"/>
      <c r="H2" s="22"/>
    </row>
    <row r="3" customFormat="false" ht="42" hidden="false" customHeight="true" outlineLevel="0" collapsed="false">
      <c r="A3" s="12" t="s">
        <v>107</v>
      </c>
      <c r="B3" s="12"/>
      <c r="C3" s="12"/>
      <c r="D3" s="12"/>
      <c r="E3" s="12"/>
      <c r="F3" s="12"/>
      <c r="G3" s="12"/>
      <c r="H3" s="12"/>
    </row>
    <row r="5" customFormat="false" ht="39.75" hidden="false" customHeight="true" outlineLevel="0" collapsed="false">
      <c r="A5" s="13" t="s">
        <v>108</v>
      </c>
      <c r="B5" s="13" t="s">
        <v>109</v>
      </c>
      <c r="C5" s="13" t="s">
        <v>110</v>
      </c>
      <c r="D5" s="13" t="s">
        <v>111</v>
      </c>
      <c r="E5" s="13" t="s">
        <v>112</v>
      </c>
      <c r="F5" s="13" t="s">
        <v>113</v>
      </c>
      <c r="G5" s="13" t="s">
        <v>114</v>
      </c>
      <c r="H5" s="13" t="s">
        <v>115</v>
      </c>
    </row>
    <row r="6" customFormat="false" ht="15" hidden="false" customHeight="false" outlineLevel="0" collapsed="false">
      <c r="A6" s="23" t="s">
        <v>70</v>
      </c>
      <c r="B6" s="23" t="s">
        <v>116</v>
      </c>
      <c r="C6" s="24" t="n">
        <v>38</v>
      </c>
      <c r="D6" s="23" t="n">
        <v>40</v>
      </c>
      <c r="E6" s="25" t="n">
        <f aca="false">IF(A6="","",SUMIFS(Orders!$G$5:$G$304,Orders!$F$5:$F$304,A6,Orders!$Y$5:$Y$304,"&lt;&gt;Cancelled")+SUMIFS(Orders!$I$5:$I$304,Orders!$H$5:$H$304,A6,Orders!$Y$5:$Y$304,"&lt;&gt;Cancelled")+SUMIFS(Orders!$K$5:$K$304,Orders!$J$5:$J$304,A6,Orders!$Y$5:$Y$304,"&lt;&gt;Cancelled"))</f>
        <v>3</v>
      </c>
      <c r="F6" s="25" t="n">
        <f aca="false">IF(OR(A6="",D6=""),"",D6-E6)</f>
        <v>37</v>
      </c>
      <c r="G6" s="26" t="n">
        <f aca="false">IF(OR(A6="",N(D6)=0),"",E6/D6)</f>
        <v>0.075</v>
      </c>
      <c r="H6" s="25" t="str">
        <f aca="false">IF(A6="","",IF(D6="","Set a cap",IF(E6&gt;D6,"OVERSOLD",IF(E6=D6,"FULL",IF(E6&gt;=0.8*D6,"ALMOST FULL","OPEN")))))</f>
        <v>OPEN</v>
      </c>
    </row>
    <row r="7" customFormat="false" ht="15" hidden="false" customHeight="false" outlineLevel="0" collapsed="false">
      <c r="A7" s="23" t="s">
        <v>71</v>
      </c>
      <c r="B7" s="23" t="s">
        <v>117</v>
      </c>
      <c r="C7" s="24" t="n">
        <v>28</v>
      </c>
      <c r="D7" s="23" t="n">
        <v>5</v>
      </c>
      <c r="E7" s="25" t="n">
        <f aca="false">IF(A7="","",SUMIFS(Orders!$G$5:$G$304,Orders!$F$5:$F$304,A7,Orders!$Y$5:$Y$304,"&lt;&gt;Cancelled")+SUMIFS(Orders!$I$5:$I$304,Orders!$H$5:$H$304,A7,Orders!$Y$5:$Y$304,"&lt;&gt;Cancelled")+SUMIFS(Orders!$K$5:$K$304,Orders!$J$5:$J$304,A7,Orders!$Y$5:$Y$304,"&lt;&gt;Cancelled"))</f>
        <v>5</v>
      </c>
      <c r="F7" s="25" t="n">
        <f aca="false">IF(OR(A7="",D7=""),"",D7-E7)</f>
        <v>0</v>
      </c>
      <c r="G7" s="26" t="n">
        <f aca="false">IF(OR(A7="",N(D7)=0),"",E7/D7)</f>
        <v>1</v>
      </c>
      <c r="H7" s="25" t="str">
        <f aca="false">IF(A7="","",IF(D7="","Set a cap",IF(E7&gt;D7,"OVERSOLD",IF(E7=D7,"FULL",IF(E7&gt;=0.8*D7,"ALMOST FULL","OPEN")))))</f>
        <v>FULL</v>
      </c>
    </row>
    <row r="8" customFormat="false" ht="15" hidden="false" customHeight="false" outlineLevel="0" collapsed="false">
      <c r="A8" s="23" t="s">
        <v>82</v>
      </c>
      <c r="B8" s="23" t="s">
        <v>117</v>
      </c>
      <c r="C8" s="24" t="n">
        <v>26</v>
      </c>
      <c r="D8" s="23" t="n">
        <v>30</v>
      </c>
      <c r="E8" s="25" t="n">
        <f aca="false">IF(A8="","",SUMIFS(Orders!$G$5:$G$304,Orders!$F$5:$F$304,A8,Orders!$Y$5:$Y$304,"&lt;&gt;Cancelled")+SUMIFS(Orders!$I$5:$I$304,Orders!$H$5:$H$304,A8,Orders!$Y$5:$Y$304,"&lt;&gt;Cancelled")+SUMIFS(Orders!$K$5:$K$304,Orders!$J$5:$J$304,A8,Orders!$Y$5:$Y$304,"&lt;&gt;Cancelled"))</f>
        <v>4</v>
      </c>
      <c r="F8" s="25" t="n">
        <f aca="false">IF(OR(A8="",D8=""),"",D8-E8)</f>
        <v>26</v>
      </c>
      <c r="G8" s="26" t="n">
        <f aca="false">IF(OR(A8="",N(D8)=0),"",E8/D8)</f>
        <v>0.133333333333333</v>
      </c>
      <c r="H8" s="25" t="str">
        <f aca="false">IF(A8="","",IF(D8="","Set a cap",IF(E8&gt;D8,"OVERSOLD",IF(E8=D8,"FULL",IF(E8&gt;=0.8*D8,"ALMOST FULL","OPEN")))))</f>
        <v>OPEN</v>
      </c>
    </row>
    <row r="9" customFormat="false" ht="15" hidden="false" customHeight="false" outlineLevel="0" collapsed="false">
      <c r="A9" s="23" t="s">
        <v>89</v>
      </c>
      <c r="B9" s="23" t="s">
        <v>117</v>
      </c>
      <c r="C9" s="24" t="n">
        <v>22</v>
      </c>
      <c r="D9" s="23" t="n">
        <v>30</v>
      </c>
      <c r="E9" s="25" t="n">
        <f aca="false">IF(A9="","",SUMIFS(Orders!$G$5:$G$304,Orders!$F$5:$F$304,A9,Orders!$Y$5:$Y$304,"&lt;&gt;Cancelled")+SUMIFS(Orders!$I$5:$I$304,Orders!$H$5:$H$304,A9,Orders!$Y$5:$Y$304,"&lt;&gt;Cancelled")+SUMIFS(Orders!$K$5:$K$304,Orders!$J$5:$J$304,A9,Orders!$Y$5:$Y$304,"&lt;&gt;Cancelled"))</f>
        <v>3</v>
      </c>
      <c r="F9" s="25" t="n">
        <f aca="false">IF(OR(A9="",D9=""),"",D9-E9)</f>
        <v>27</v>
      </c>
      <c r="G9" s="26" t="n">
        <f aca="false">IF(OR(A9="",N(D9)=0),"",E9/D9)</f>
        <v>0.1</v>
      </c>
      <c r="H9" s="25" t="str">
        <f aca="false">IF(A9="","",IF(D9="","Set a cap",IF(E9&gt;D9,"OVERSOLD",IF(E9=D9,"FULL",IF(E9&gt;=0.8*D9,"ALMOST FULL","OPEN")))))</f>
        <v>OPEN</v>
      </c>
    </row>
    <row r="10" customFormat="false" ht="15" hidden="false" customHeight="false" outlineLevel="0" collapsed="false">
      <c r="A10" s="23"/>
      <c r="B10" s="23"/>
      <c r="C10" s="24"/>
      <c r="D10" s="23"/>
      <c r="E10" s="25" t="str">
        <f aca="false">IF(A10="","",SUMIFS(Orders!$G$5:$G$304,Orders!$F$5:$F$304,A10,Orders!$Y$5:$Y$304,"&lt;&gt;Cancelled")+SUMIFS(Orders!$I$5:$I$304,Orders!$H$5:$H$304,A10,Orders!$Y$5:$Y$304,"&lt;&gt;Cancelled")+SUMIFS(Orders!$K$5:$K$304,Orders!$J$5:$J$304,A10,Orders!$Y$5:$Y$304,"&lt;&gt;Cancelled"))</f>
        <v/>
      </c>
      <c r="F10" s="25" t="str">
        <f aca="false">IF(OR(A10="",D10=""),"",D10-E10)</f>
        <v/>
      </c>
      <c r="G10" s="26" t="str">
        <f aca="false">IF(OR(A10="",N(D10)=0),"",E10/D10)</f>
        <v/>
      </c>
      <c r="H10" s="25" t="str">
        <f aca="false">IF(A10="","",IF(D10="","Set a cap",IF(E10&gt;D10,"OVERSOLD",IF(E10=D10,"FULL",IF(E10&gt;=0.8*D10,"ALMOST FULL","OPEN")))))</f>
        <v/>
      </c>
    </row>
    <row r="11" customFormat="false" ht="15" hidden="false" customHeight="false" outlineLevel="0" collapsed="false">
      <c r="A11" s="23"/>
      <c r="B11" s="23"/>
      <c r="C11" s="24"/>
      <c r="D11" s="23"/>
      <c r="E11" s="25" t="str">
        <f aca="false">IF(A11="","",SUMIFS(Orders!$G$5:$G$304,Orders!$F$5:$F$304,A11,Orders!$Y$5:$Y$304,"&lt;&gt;Cancelled")+SUMIFS(Orders!$I$5:$I$304,Orders!$H$5:$H$304,A11,Orders!$Y$5:$Y$304,"&lt;&gt;Cancelled")+SUMIFS(Orders!$K$5:$K$304,Orders!$J$5:$J$304,A11,Orders!$Y$5:$Y$304,"&lt;&gt;Cancelled"))</f>
        <v/>
      </c>
      <c r="F11" s="25" t="str">
        <f aca="false">IF(OR(A11="",D11=""),"",D11-E11)</f>
        <v/>
      </c>
      <c r="G11" s="26" t="str">
        <f aca="false">IF(OR(A11="",N(D11)=0),"",E11/D11)</f>
        <v/>
      </c>
      <c r="H11" s="25" t="str">
        <f aca="false">IF(A11="","",IF(D11="","Set a cap",IF(E11&gt;D11,"OVERSOLD",IF(E11=D11,"FULL",IF(E11&gt;=0.8*D11,"ALMOST FULL","OPEN")))))</f>
        <v/>
      </c>
    </row>
    <row r="12" customFormat="false" ht="15" hidden="false" customHeight="false" outlineLevel="0" collapsed="false">
      <c r="A12" s="23"/>
      <c r="B12" s="23"/>
      <c r="C12" s="24"/>
      <c r="D12" s="23"/>
      <c r="E12" s="25" t="str">
        <f aca="false">IF(A12="","",SUMIFS(Orders!$G$5:$G$304,Orders!$F$5:$F$304,A12,Orders!$Y$5:$Y$304,"&lt;&gt;Cancelled")+SUMIFS(Orders!$I$5:$I$304,Orders!$H$5:$H$304,A12,Orders!$Y$5:$Y$304,"&lt;&gt;Cancelled")+SUMIFS(Orders!$K$5:$K$304,Orders!$J$5:$J$304,A12,Orders!$Y$5:$Y$304,"&lt;&gt;Cancelled"))</f>
        <v/>
      </c>
      <c r="F12" s="25" t="str">
        <f aca="false">IF(OR(A12="",D12=""),"",D12-E12)</f>
        <v/>
      </c>
      <c r="G12" s="26" t="str">
        <f aca="false">IF(OR(A12="",N(D12)=0),"",E12/D12)</f>
        <v/>
      </c>
      <c r="H12" s="25" t="str">
        <f aca="false">IF(A12="","",IF(D12="","Set a cap",IF(E12&gt;D12,"OVERSOLD",IF(E12=D12,"FULL",IF(E12&gt;=0.8*D12,"ALMOST FULL","OPEN")))))</f>
        <v/>
      </c>
    </row>
    <row r="13" customFormat="false" ht="15" hidden="false" customHeight="false" outlineLevel="0" collapsed="false">
      <c r="A13" s="23"/>
      <c r="B13" s="23"/>
      <c r="C13" s="24"/>
      <c r="D13" s="23"/>
      <c r="E13" s="25" t="str">
        <f aca="false">IF(A13="","",SUMIFS(Orders!$G$5:$G$304,Orders!$F$5:$F$304,A13,Orders!$Y$5:$Y$304,"&lt;&gt;Cancelled")+SUMIFS(Orders!$I$5:$I$304,Orders!$H$5:$H$304,A13,Orders!$Y$5:$Y$304,"&lt;&gt;Cancelled")+SUMIFS(Orders!$K$5:$K$304,Orders!$J$5:$J$304,A13,Orders!$Y$5:$Y$304,"&lt;&gt;Cancelled"))</f>
        <v/>
      </c>
      <c r="F13" s="25" t="str">
        <f aca="false">IF(OR(A13="",D13=""),"",D13-E13)</f>
        <v/>
      </c>
      <c r="G13" s="26" t="str">
        <f aca="false">IF(OR(A13="",N(D13)=0),"",E13/D13)</f>
        <v/>
      </c>
      <c r="H13" s="25" t="str">
        <f aca="false">IF(A13="","",IF(D13="","Set a cap",IF(E13&gt;D13,"OVERSOLD",IF(E13=D13,"FULL",IF(E13&gt;=0.8*D13,"ALMOST FULL","OPEN")))))</f>
        <v/>
      </c>
    </row>
    <row r="14" customFormat="false" ht="15" hidden="false" customHeight="false" outlineLevel="0" collapsed="false">
      <c r="A14" s="23"/>
      <c r="B14" s="23"/>
      <c r="C14" s="24"/>
      <c r="D14" s="23"/>
      <c r="E14" s="25" t="str">
        <f aca="false">IF(A14="","",SUMIFS(Orders!$G$5:$G$304,Orders!$F$5:$F$304,A14,Orders!$Y$5:$Y$304,"&lt;&gt;Cancelled")+SUMIFS(Orders!$I$5:$I$304,Orders!$H$5:$H$304,A14,Orders!$Y$5:$Y$304,"&lt;&gt;Cancelled")+SUMIFS(Orders!$K$5:$K$304,Orders!$J$5:$J$304,A14,Orders!$Y$5:$Y$304,"&lt;&gt;Cancelled"))</f>
        <v/>
      </c>
      <c r="F14" s="25" t="str">
        <f aca="false">IF(OR(A14="",D14=""),"",D14-E14)</f>
        <v/>
      </c>
      <c r="G14" s="26" t="str">
        <f aca="false">IF(OR(A14="",N(D14)=0),"",E14/D14)</f>
        <v/>
      </c>
      <c r="H14" s="25" t="str">
        <f aca="false">IF(A14="","",IF(D14="","Set a cap",IF(E14&gt;D14,"OVERSOLD",IF(E14=D14,"FULL",IF(E14&gt;=0.8*D14,"ALMOST FULL","OPEN")))))</f>
        <v/>
      </c>
    </row>
    <row r="15" customFormat="false" ht="15" hidden="false" customHeight="false" outlineLevel="0" collapsed="false">
      <c r="A15" s="23"/>
      <c r="B15" s="23"/>
      <c r="C15" s="24"/>
      <c r="D15" s="23"/>
      <c r="E15" s="25" t="str">
        <f aca="false">IF(A15="","",SUMIFS(Orders!$G$5:$G$304,Orders!$F$5:$F$304,A15,Orders!$Y$5:$Y$304,"&lt;&gt;Cancelled")+SUMIFS(Orders!$I$5:$I$304,Orders!$H$5:$H$304,A15,Orders!$Y$5:$Y$304,"&lt;&gt;Cancelled")+SUMIFS(Orders!$K$5:$K$304,Orders!$J$5:$J$304,A15,Orders!$Y$5:$Y$304,"&lt;&gt;Cancelled"))</f>
        <v/>
      </c>
      <c r="F15" s="25" t="str">
        <f aca="false">IF(OR(A15="",D15=""),"",D15-E15)</f>
        <v/>
      </c>
      <c r="G15" s="26" t="str">
        <f aca="false">IF(OR(A15="",N(D15)=0),"",E15/D15)</f>
        <v/>
      </c>
      <c r="H15" s="25" t="str">
        <f aca="false">IF(A15="","",IF(D15="","Set a cap",IF(E15&gt;D15,"OVERSOLD",IF(E15=D15,"FULL",IF(E15&gt;=0.8*D15,"ALMOST FULL","OPEN")))))</f>
        <v/>
      </c>
    </row>
    <row r="16" customFormat="false" ht="15" hidden="false" customHeight="false" outlineLevel="0" collapsed="false">
      <c r="A16" s="23"/>
      <c r="B16" s="23"/>
      <c r="C16" s="24"/>
      <c r="D16" s="23"/>
      <c r="E16" s="25" t="str">
        <f aca="false">IF(A16="","",SUMIFS(Orders!$G$5:$G$304,Orders!$F$5:$F$304,A16,Orders!$Y$5:$Y$304,"&lt;&gt;Cancelled")+SUMIFS(Orders!$I$5:$I$304,Orders!$H$5:$H$304,A16,Orders!$Y$5:$Y$304,"&lt;&gt;Cancelled")+SUMIFS(Orders!$K$5:$K$304,Orders!$J$5:$J$304,A16,Orders!$Y$5:$Y$304,"&lt;&gt;Cancelled"))</f>
        <v/>
      </c>
      <c r="F16" s="25" t="str">
        <f aca="false">IF(OR(A16="",D16=""),"",D16-E16)</f>
        <v/>
      </c>
      <c r="G16" s="26" t="str">
        <f aca="false">IF(OR(A16="",N(D16)=0),"",E16/D16)</f>
        <v/>
      </c>
      <c r="H16" s="25" t="str">
        <f aca="false">IF(A16="","",IF(D16="","Set a cap",IF(E16&gt;D16,"OVERSOLD",IF(E16=D16,"FULL",IF(E16&gt;=0.8*D16,"ALMOST FULL","OPEN")))))</f>
        <v/>
      </c>
    </row>
    <row r="17" customFormat="false" ht="15" hidden="false" customHeight="false" outlineLevel="0" collapsed="false">
      <c r="A17" s="23"/>
      <c r="B17" s="23"/>
      <c r="C17" s="24"/>
      <c r="D17" s="23"/>
      <c r="E17" s="25" t="str">
        <f aca="false">IF(A17="","",SUMIFS(Orders!$G$5:$G$304,Orders!$F$5:$F$304,A17,Orders!$Y$5:$Y$304,"&lt;&gt;Cancelled")+SUMIFS(Orders!$I$5:$I$304,Orders!$H$5:$H$304,A17,Orders!$Y$5:$Y$304,"&lt;&gt;Cancelled")+SUMIFS(Orders!$K$5:$K$304,Orders!$J$5:$J$304,A17,Orders!$Y$5:$Y$304,"&lt;&gt;Cancelled"))</f>
        <v/>
      </c>
      <c r="F17" s="25" t="str">
        <f aca="false">IF(OR(A17="",D17=""),"",D17-E17)</f>
        <v/>
      </c>
      <c r="G17" s="26" t="str">
        <f aca="false">IF(OR(A17="",N(D17)=0),"",E17/D17)</f>
        <v/>
      </c>
      <c r="H17" s="25" t="str">
        <f aca="false">IF(A17="","",IF(D17="","Set a cap",IF(E17&gt;D17,"OVERSOLD",IF(E17=D17,"FULL",IF(E17&gt;=0.8*D17,"ALMOST FULL","OPEN")))))</f>
        <v/>
      </c>
    </row>
    <row r="18" customFormat="false" ht="15" hidden="false" customHeight="false" outlineLevel="0" collapsed="false">
      <c r="A18" s="23"/>
      <c r="B18" s="23"/>
      <c r="C18" s="24"/>
      <c r="D18" s="23"/>
      <c r="E18" s="25" t="str">
        <f aca="false">IF(A18="","",SUMIFS(Orders!$G$5:$G$304,Orders!$F$5:$F$304,A18,Orders!$Y$5:$Y$304,"&lt;&gt;Cancelled")+SUMIFS(Orders!$I$5:$I$304,Orders!$H$5:$H$304,A18,Orders!$Y$5:$Y$304,"&lt;&gt;Cancelled")+SUMIFS(Orders!$K$5:$K$304,Orders!$J$5:$J$304,A18,Orders!$Y$5:$Y$304,"&lt;&gt;Cancelled"))</f>
        <v/>
      </c>
      <c r="F18" s="25" t="str">
        <f aca="false">IF(OR(A18="",D18=""),"",D18-E18)</f>
        <v/>
      </c>
      <c r="G18" s="26" t="str">
        <f aca="false">IF(OR(A18="",N(D18)=0),"",E18/D18)</f>
        <v/>
      </c>
      <c r="H18" s="25" t="str">
        <f aca="false">IF(A18="","",IF(D18="","Set a cap",IF(E18&gt;D18,"OVERSOLD",IF(E18=D18,"FULL",IF(E18&gt;=0.8*D18,"ALMOST FULL","OPEN")))))</f>
        <v/>
      </c>
    </row>
    <row r="19" customFormat="false" ht="15" hidden="false" customHeight="false" outlineLevel="0" collapsed="false">
      <c r="A19" s="23"/>
      <c r="B19" s="23"/>
      <c r="C19" s="24"/>
      <c r="D19" s="23"/>
      <c r="E19" s="25" t="str">
        <f aca="false">IF(A19="","",SUMIFS(Orders!$G$5:$G$304,Orders!$F$5:$F$304,A19,Orders!$Y$5:$Y$304,"&lt;&gt;Cancelled")+SUMIFS(Orders!$I$5:$I$304,Orders!$H$5:$H$304,A19,Orders!$Y$5:$Y$304,"&lt;&gt;Cancelled")+SUMIFS(Orders!$K$5:$K$304,Orders!$J$5:$J$304,A19,Orders!$Y$5:$Y$304,"&lt;&gt;Cancelled"))</f>
        <v/>
      </c>
      <c r="F19" s="25" t="str">
        <f aca="false">IF(OR(A19="",D19=""),"",D19-E19)</f>
        <v/>
      </c>
      <c r="G19" s="26" t="str">
        <f aca="false">IF(OR(A19="",N(D19)=0),"",E19/D19)</f>
        <v/>
      </c>
      <c r="H19" s="25" t="str">
        <f aca="false">IF(A19="","",IF(D19="","Set a cap",IF(E19&gt;D19,"OVERSOLD",IF(E19=D19,"FULL",IF(E19&gt;=0.8*D19,"ALMOST FULL","OPEN")))))</f>
        <v/>
      </c>
    </row>
    <row r="20" customFormat="false" ht="15" hidden="false" customHeight="false" outlineLevel="0" collapsed="false">
      <c r="A20" s="23"/>
      <c r="B20" s="23"/>
      <c r="C20" s="24"/>
      <c r="D20" s="23"/>
      <c r="E20" s="25" t="str">
        <f aca="false">IF(A20="","",SUMIFS(Orders!$G$5:$G$304,Orders!$F$5:$F$304,A20,Orders!$Y$5:$Y$304,"&lt;&gt;Cancelled")+SUMIFS(Orders!$I$5:$I$304,Orders!$H$5:$H$304,A20,Orders!$Y$5:$Y$304,"&lt;&gt;Cancelled")+SUMIFS(Orders!$K$5:$K$304,Orders!$J$5:$J$304,A20,Orders!$Y$5:$Y$304,"&lt;&gt;Cancelled"))</f>
        <v/>
      </c>
      <c r="F20" s="25" t="str">
        <f aca="false">IF(OR(A20="",D20=""),"",D20-E20)</f>
        <v/>
      </c>
      <c r="G20" s="26" t="str">
        <f aca="false">IF(OR(A20="",N(D20)=0),"",E20/D20)</f>
        <v/>
      </c>
      <c r="H20" s="25" t="str">
        <f aca="false">IF(A20="","",IF(D20="","Set a cap",IF(E20&gt;D20,"OVERSOLD",IF(E20=D20,"FULL",IF(E20&gt;=0.8*D20,"ALMOST FULL","OPEN")))))</f>
        <v/>
      </c>
    </row>
    <row r="21" customFormat="false" ht="15" hidden="false" customHeight="false" outlineLevel="0" collapsed="false">
      <c r="A21" s="23"/>
      <c r="B21" s="23"/>
      <c r="C21" s="24"/>
      <c r="D21" s="23"/>
      <c r="E21" s="25" t="str">
        <f aca="false">IF(A21="","",SUMIFS(Orders!$G$5:$G$304,Orders!$F$5:$F$304,A21,Orders!$Y$5:$Y$304,"&lt;&gt;Cancelled")+SUMIFS(Orders!$I$5:$I$304,Orders!$H$5:$H$304,A21,Orders!$Y$5:$Y$304,"&lt;&gt;Cancelled")+SUMIFS(Orders!$K$5:$K$304,Orders!$J$5:$J$304,A21,Orders!$Y$5:$Y$304,"&lt;&gt;Cancelled"))</f>
        <v/>
      </c>
      <c r="F21" s="25" t="str">
        <f aca="false">IF(OR(A21="",D21=""),"",D21-E21)</f>
        <v/>
      </c>
      <c r="G21" s="26" t="str">
        <f aca="false">IF(OR(A21="",N(D21)=0),"",E21/D21)</f>
        <v/>
      </c>
      <c r="H21" s="25" t="str">
        <f aca="false">IF(A21="","",IF(D21="","Set a cap",IF(E21&gt;D21,"OVERSOLD",IF(E21=D21,"FULL",IF(E21&gt;=0.8*D21,"ALMOST FULL","OPEN")))))</f>
        <v/>
      </c>
    </row>
    <row r="22" customFormat="false" ht="15" hidden="false" customHeight="false" outlineLevel="0" collapsed="false">
      <c r="A22" s="23"/>
      <c r="B22" s="23"/>
      <c r="C22" s="24"/>
      <c r="D22" s="23"/>
      <c r="E22" s="25" t="str">
        <f aca="false">IF(A22="","",SUMIFS(Orders!$G$5:$G$304,Orders!$F$5:$F$304,A22,Orders!$Y$5:$Y$304,"&lt;&gt;Cancelled")+SUMIFS(Orders!$I$5:$I$304,Orders!$H$5:$H$304,A22,Orders!$Y$5:$Y$304,"&lt;&gt;Cancelled")+SUMIFS(Orders!$K$5:$K$304,Orders!$J$5:$J$304,A22,Orders!$Y$5:$Y$304,"&lt;&gt;Cancelled"))</f>
        <v/>
      </c>
      <c r="F22" s="25" t="str">
        <f aca="false">IF(OR(A22="",D22=""),"",D22-E22)</f>
        <v/>
      </c>
      <c r="G22" s="26" t="str">
        <f aca="false">IF(OR(A22="",N(D22)=0),"",E22/D22)</f>
        <v/>
      </c>
      <c r="H22" s="25" t="str">
        <f aca="false">IF(A22="","",IF(D22="","Set a cap",IF(E22&gt;D22,"OVERSOLD",IF(E22=D22,"FULL",IF(E22&gt;=0.8*D22,"ALMOST FULL","OPEN")))))</f>
        <v/>
      </c>
    </row>
    <row r="23" customFormat="false" ht="15" hidden="false" customHeight="false" outlineLevel="0" collapsed="false">
      <c r="A23" s="23"/>
      <c r="B23" s="23"/>
      <c r="C23" s="24"/>
      <c r="D23" s="23"/>
      <c r="E23" s="25" t="str">
        <f aca="false">IF(A23="","",SUMIFS(Orders!$G$5:$G$304,Orders!$F$5:$F$304,A23,Orders!$Y$5:$Y$304,"&lt;&gt;Cancelled")+SUMIFS(Orders!$I$5:$I$304,Orders!$H$5:$H$304,A23,Orders!$Y$5:$Y$304,"&lt;&gt;Cancelled")+SUMIFS(Orders!$K$5:$K$304,Orders!$J$5:$J$304,A23,Orders!$Y$5:$Y$304,"&lt;&gt;Cancelled"))</f>
        <v/>
      </c>
      <c r="F23" s="25" t="str">
        <f aca="false">IF(OR(A23="",D23=""),"",D23-E23)</f>
        <v/>
      </c>
      <c r="G23" s="26" t="str">
        <f aca="false">IF(OR(A23="",N(D23)=0),"",E23/D23)</f>
        <v/>
      </c>
      <c r="H23" s="25" t="str">
        <f aca="false">IF(A23="","",IF(D23="","Set a cap",IF(E23&gt;D23,"OVERSOLD",IF(E23=D23,"FULL",IF(E23&gt;=0.8*D23,"ALMOST FULL","OPEN")))))</f>
        <v/>
      </c>
    </row>
    <row r="24" customFormat="false" ht="15" hidden="false" customHeight="false" outlineLevel="0" collapsed="false">
      <c r="A24" s="23"/>
      <c r="B24" s="23"/>
      <c r="C24" s="24"/>
      <c r="D24" s="23"/>
      <c r="E24" s="25" t="str">
        <f aca="false">IF(A24="","",SUMIFS(Orders!$G$5:$G$304,Orders!$F$5:$F$304,A24,Orders!$Y$5:$Y$304,"&lt;&gt;Cancelled")+SUMIFS(Orders!$I$5:$I$304,Orders!$H$5:$H$304,A24,Orders!$Y$5:$Y$304,"&lt;&gt;Cancelled")+SUMIFS(Orders!$K$5:$K$304,Orders!$J$5:$J$304,A24,Orders!$Y$5:$Y$304,"&lt;&gt;Cancelled"))</f>
        <v/>
      </c>
      <c r="F24" s="25" t="str">
        <f aca="false">IF(OR(A24="",D24=""),"",D24-E24)</f>
        <v/>
      </c>
      <c r="G24" s="26" t="str">
        <f aca="false">IF(OR(A24="",N(D24)=0),"",E24/D24)</f>
        <v/>
      </c>
      <c r="H24" s="25" t="str">
        <f aca="false">IF(A24="","",IF(D24="","Set a cap",IF(E24&gt;D24,"OVERSOLD",IF(E24=D24,"FULL",IF(E24&gt;=0.8*D24,"ALMOST FULL","OPEN")))))</f>
        <v/>
      </c>
    </row>
    <row r="25" customFormat="false" ht="15" hidden="false" customHeight="false" outlineLevel="0" collapsed="false">
      <c r="A25" s="23"/>
      <c r="B25" s="23"/>
      <c r="C25" s="24"/>
      <c r="D25" s="23"/>
      <c r="E25" s="25" t="str">
        <f aca="false">IF(A25="","",SUMIFS(Orders!$G$5:$G$304,Orders!$F$5:$F$304,A25,Orders!$Y$5:$Y$304,"&lt;&gt;Cancelled")+SUMIFS(Orders!$I$5:$I$304,Orders!$H$5:$H$304,A25,Orders!$Y$5:$Y$304,"&lt;&gt;Cancelled")+SUMIFS(Orders!$K$5:$K$304,Orders!$J$5:$J$304,A25,Orders!$Y$5:$Y$304,"&lt;&gt;Cancelled"))</f>
        <v/>
      </c>
      <c r="F25" s="25" t="str">
        <f aca="false">IF(OR(A25="",D25=""),"",D25-E25)</f>
        <v/>
      </c>
      <c r="G25" s="26" t="str">
        <f aca="false">IF(OR(A25="",N(D25)=0),"",E25/D25)</f>
        <v/>
      </c>
      <c r="H25" s="25" t="str">
        <f aca="false">IF(A25="","",IF(D25="","Set a cap",IF(E25&gt;D25,"OVERSOLD",IF(E25=D25,"FULL",IF(E25&gt;=0.8*D25,"ALMOST FULL","OPEN")))))</f>
        <v/>
      </c>
    </row>
    <row r="26" customFormat="false" ht="15" hidden="false" customHeight="false" outlineLevel="0" collapsed="false">
      <c r="A26" s="23"/>
      <c r="B26" s="23"/>
      <c r="C26" s="24"/>
      <c r="D26" s="23"/>
      <c r="E26" s="25" t="str">
        <f aca="false">IF(A26="","",SUMIFS(Orders!$G$5:$G$304,Orders!$F$5:$F$304,A26,Orders!$Y$5:$Y$304,"&lt;&gt;Cancelled")+SUMIFS(Orders!$I$5:$I$304,Orders!$H$5:$H$304,A26,Orders!$Y$5:$Y$304,"&lt;&gt;Cancelled")+SUMIFS(Orders!$K$5:$K$304,Orders!$J$5:$J$304,A26,Orders!$Y$5:$Y$304,"&lt;&gt;Cancelled"))</f>
        <v/>
      </c>
      <c r="F26" s="25" t="str">
        <f aca="false">IF(OR(A26="",D26=""),"",D26-E26)</f>
        <v/>
      </c>
      <c r="G26" s="26" t="str">
        <f aca="false">IF(OR(A26="",N(D26)=0),"",E26/D26)</f>
        <v/>
      </c>
      <c r="H26" s="25" t="str">
        <f aca="false">IF(A26="","",IF(D26="","Set a cap",IF(E26&gt;D26,"OVERSOLD",IF(E26=D26,"FULL",IF(E26&gt;=0.8*D26,"ALMOST FULL","OPEN")))))</f>
        <v/>
      </c>
    </row>
    <row r="27" customFormat="false" ht="15" hidden="false" customHeight="false" outlineLevel="0" collapsed="false">
      <c r="A27" s="23"/>
      <c r="B27" s="23"/>
      <c r="C27" s="24"/>
      <c r="D27" s="23"/>
      <c r="E27" s="25" t="str">
        <f aca="false">IF(A27="","",SUMIFS(Orders!$G$5:$G$304,Orders!$F$5:$F$304,A27,Orders!$Y$5:$Y$304,"&lt;&gt;Cancelled")+SUMIFS(Orders!$I$5:$I$304,Orders!$H$5:$H$304,A27,Orders!$Y$5:$Y$304,"&lt;&gt;Cancelled")+SUMIFS(Orders!$K$5:$K$304,Orders!$J$5:$J$304,A27,Orders!$Y$5:$Y$304,"&lt;&gt;Cancelled"))</f>
        <v/>
      </c>
      <c r="F27" s="25" t="str">
        <f aca="false">IF(OR(A27="",D27=""),"",D27-E27)</f>
        <v/>
      </c>
      <c r="G27" s="26" t="str">
        <f aca="false">IF(OR(A27="",N(D27)=0),"",E27/D27)</f>
        <v/>
      </c>
      <c r="H27" s="25" t="str">
        <f aca="false">IF(A27="","",IF(D27="","Set a cap",IF(E27&gt;D27,"OVERSOLD",IF(E27=D27,"FULL",IF(E27&gt;=0.8*D27,"ALMOST FULL","OPEN")))))</f>
        <v/>
      </c>
    </row>
    <row r="28" customFormat="false" ht="15" hidden="false" customHeight="false" outlineLevel="0" collapsed="false">
      <c r="A28" s="23"/>
      <c r="B28" s="23"/>
      <c r="C28" s="24"/>
      <c r="D28" s="23"/>
      <c r="E28" s="25" t="str">
        <f aca="false">IF(A28="","",SUMIFS(Orders!$G$5:$G$304,Orders!$F$5:$F$304,A28,Orders!$Y$5:$Y$304,"&lt;&gt;Cancelled")+SUMIFS(Orders!$I$5:$I$304,Orders!$H$5:$H$304,A28,Orders!$Y$5:$Y$304,"&lt;&gt;Cancelled")+SUMIFS(Orders!$K$5:$K$304,Orders!$J$5:$J$304,A28,Orders!$Y$5:$Y$304,"&lt;&gt;Cancelled"))</f>
        <v/>
      </c>
      <c r="F28" s="25" t="str">
        <f aca="false">IF(OR(A28="",D28=""),"",D28-E28)</f>
        <v/>
      </c>
      <c r="G28" s="26" t="str">
        <f aca="false">IF(OR(A28="",N(D28)=0),"",E28/D28)</f>
        <v/>
      </c>
      <c r="H28" s="25" t="str">
        <f aca="false">IF(A28="","",IF(D28="","Set a cap",IF(E28&gt;D28,"OVERSOLD",IF(E28=D28,"FULL",IF(E28&gt;=0.8*D28,"ALMOST FULL","OPEN")))))</f>
        <v/>
      </c>
    </row>
    <row r="29" customFormat="false" ht="15" hidden="false" customHeight="false" outlineLevel="0" collapsed="false">
      <c r="A29" s="23"/>
      <c r="B29" s="23"/>
      <c r="C29" s="24"/>
      <c r="D29" s="23"/>
      <c r="E29" s="25" t="str">
        <f aca="false">IF(A29="","",SUMIFS(Orders!$G$5:$G$304,Orders!$F$5:$F$304,A29,Orders!$Y$5:$Y$304,"&lt;&gt;Cancelled")+SUMIFS(Orders!$I$5:$I$304,Orders!$H$5:$H$304,A29,Orders!$Y$5:$Y$304,"&lt;&gt;Cancelled")+SUMIFS(Orders!$K$5:$K$304,Orders!$J$5:$J$304,A29,Orders!$Y$5:$Y$304,"&lt;&gt;Cancelled"))</f>
        <v/>
      </c>
      <c r="F29" s="25" t="str">
        <f aca="false">IF(OR(A29="",D29=""),"",D29-E29)</f>
        <v/>
      </c>
      <c r="G29" s="26" t="str">
        <f aca="false">IF(OR(A29="",N(D29)=0),"",E29/D29)</f>
        <v/>
      </c>
      <c r="H29" s="25" t="str">
        <f aca="false">IF(A29="","",IF(D29="","Set a cap",IF(E29&gt;D29,"OVERSOLD",IF(E29=D29,"FULL",IF(E29&gt;=0.8*D29,"ALMOST FULL","OPEN")))))</f>
        <v/>
      </c>
    </row>
    <row r="30" customFormat="false" ht="15" hidden="false" customHeight="false" outlineLevel="0" collapsed="false">
      <c r="A30" s="23"/>
      <c r="B30" s="23"/>
      <c r="C30" s="24"/>
      <c r="D30" s="23"/>
      <c r="E30" s="25" t="str">
        <f aca="false">IF(A30="","",SUMIFS(Orders!$G$5:$G$304,Orders!$F$5:$F$304,A30,Orders!$Y$5:$Y$304,"&lt;&gt;Cancelled")+SUMIFS(Orders!$I$5:$I$304,Orders!$H$5:$H$304,A30,Orders!$Y$5:$Y$304,"&lt;&gt;Cancelled")+SUMIFS(Orders!$K$5:$K$304,Orders!$J$5:$J$304,A30,Orders!$Y$5:$Y$304,"&lt;&gt;Cancelled"))</f>
        <v/>
      </c>
      <c r="F30" s="25" t="str">
        <f aca="false">IF(OR(A30="",D30=""),"",D30-E30)</f>
        <v/>
      </c>
      <c r="G30" s="26" t="str">
        <f aca="false">IF(OR(A30="",N(D30)=0),"",E30/D30)</f>
        <v/>
      </c>
      <c r="H30" s="25" t="str">
        <f aca="false">IF(A30="","",IF(D30="","Set a cap",IF(E30&gt;D30,"OVERSOLD",IF(E30=D30,"FULL",IF(E30&gt;=0.8*D30,"ALMOST FULL","OPEN")))))</f>
        <v/>
      </c>
    </row>
    <row r="31" customFormat="false" ht="15" hidden="false" customHeight="false" outlineLevel="0" collapsed="false">
      <c r="A31" s="23"/>
      <c r="B31" s="23"/>
      <c r="C31" s="24"/>
      <c r="D31" s="23"/>
      <c r="E31" s="25" t="str">
        <f aca="false">IF(A31="","",SUMIFS(Orders!$G$5:$G$304,Orders!$F$5:$F$304,A31,Orders!$Y$5:$Y$304,"&lt;&gt;Cancelled")+SUMIFS(Orders!$I$5:$I$304,Orders!$H$5:$H$304,A31,Orders!$Y$5:$Y$304,"&lt;&gt;Cancelled")+SUMIFS(Orders!$K$5:$K$304,Orders!$J$5:$J$304,A31,Orders!$Y$5:$Y$304,"&lt;&gt;Cancelled"))</f>
        <v/>
      </c>
      <c r="F31" s="25" t="str">
        <f aca="false">IF(OR(A31="",D31=""),"",D31-E31)</f>
        <v/>
      </c>
      <c r="G31" s="26" t="str">
        <f aca="false">IF(OR(A31="",N(D31)=0),"",E31/D31)</f>
        <v/>
      </c>
      <c r="H31" s="25" t="str">
        <f aca="false">IF(A31="","",IF(D31="","Set a cap",IF(E31&gt;D31,"OVERSOLD",IF(E31=D31,"FULL",IF(E31&gt;=0.8*D31,"ALMOST FULL","OPEN")))))</f>
        <v/>
      </c>
    </row>
    <row r="32" customFormat="false" ht="15" hidden="false" customHeight="false" outlineLevel="0" collapsed="false">
      <c r="A32" s="23"/>
      <c r="B32" s="23"/>
      <c r="C32" s="24"/>
      <c r="D32" s="23"/>
      <c r="E32" s="25" t="str">
        <f aca="false">IF(A32="","",SUMIFS(Orders!$G$5:$G$304,Orders!$F$5:$F$304,A32,Orders!$Y$5:$Y$304,"&lt;&gt;Cancelled")+SUMIFS(Orders!$I$5:$I$304,Orders!$H$5:$H$304,A32,Orders!$Y$5:$Y$304,"&lt;&gt;Cancelled")+SUMIFS(Orders!$K$5:$K$304,Orders!$J$5:$J$304,A32,Orders!$Y$5:$Y$304,"&lt;&gt;Cancelled"))</f>
        <v/>
      </c>
      <c r="F32" s="25" t="str">
        <f aca="false">IF(OR(A32="",D32=""),"",D32-E32)</f>
        <v/>
      </c>
      <c r="G32" s="26" t="str">
        <f aca="false">IF(OR(A32="",N(D32)=0),"",E32/D32)</f>
        <v/>
      </c>
      <c r="H32" s="25" t="str">
        <f aca="false">IF(A32="","",IF(D32="","Set a cap",IF(E32&gt;D32,"OVERSOLD",IF(E32=D32,"FULL",IF(E32&gt;=0.8*D32,"ALMOST FULL","OPEN")))))</f>
        <v/>
      </c>
    </row>
    <row r="33" customFormat="false" ht="15" hidden="false" customHeight="false" outlineLevel="0" collapsed="false">
      <c r="A33" s="23"/>
      <c r="B33" s="23"/>
      <c r="C33" s="24"/>
      <c r="D33" s="23"/>
      <c r="E33" s="25" t="str">
        <f aca="false">IF(A33="","",SUMIFS(Orders!$G$5:$G$304,Orders!$F$5:$F$304,A33,Orders!$Y$5:$Y$304,"&lt;&gt;Cancelled")+SUMIFS(Orders!$I$5:$I$304,Orders!$H$5:$H$304,A33,Orders!$Y$5:$Y$304,"&lt;&gt;Cancelled")+SUMIFS(Orders!$K$5:$K$304,Orders!$J$5:$J$304,A33,Orders!$Y$5:$Y$304,"&lt;&gt;Cancelled"))</f>
        <v/>
      </c>
      <c r="F33" s="25" t="str">
        <f aca="false">IF(OR(A33="",D33=""),"",D33-E33)</f>
        <v/>
      </c>
      <c r="G33" s="26" t="str">
        <f aca="false">IF(OR(A33="",N(D33)=0),"",E33/D33)</f>
        <v/>
      </c>
      <c r="H33" s="25" t="str">
        <f aca="false">IF(A33="","",IF(D33="","Set a cap",IF(E33&gt;D33,"OVERSOLD",IF(E33=D33,"FULL",IF(E33&gt;=0.8*D33,"ALMOST FULL","OPEN")))))</f>
        <v/>
      </c>
    </row>
    <row r="34" customFormat="false" ht="15" hidden="false" customHeight="false" outlineLevel="0" collapsed="false">
      <c r="A34" s="23"/>
      <c r="B34" s="23"/>
      <c r="C34" s="24"/>
      <c r="D34" s="23"/>
      <c r="E34" s="25" t="str">
        <f aca="false">IF(A34="","",SUMIFS(Orders!$G$5:$G$304,Orders!$F$5:$F$304,A34,Orders!$Y$5:$Y$304,"&lt;&gt;Cancelled")+SUMIFS(Orders!$I$5:$I$304,Orders!$H$5:$H$304,A34,Orders!$Y$5:$Y$304,"&lt;&gt;Cancelled")+SUMIFS(Orders!$K$5:$K$304,Orders!$J$5:$J$304,A34,Orders!$Y$5:$Y$304,"&lt;&gt;Cancelled"))</f>
        <v/>
      </c>
      <c r="F34" s="25" t="str">
        <f aca="false">IF(OR(A34="",D34=""),"",D34-E34)</f>
        <v/>
      </c>
      <c r="G34" s="26" t="str">
        <f aca="false">IF(OR(A34="",N(D34)=0),"",E34/D34)</f>
        <v/>
      </c>
      <c r="H34" s="25" t="str">
        <f aca="false">IF(A34="","",IF(D34="","Set a cap",IF(E34&gt;D34,"OVERSOLD",IF(E34=D34,"FULL",IF(E34&gt;=0.8*D34,"ALMOST FULL","OPEN")))))</f>
        <v/>
      </c>
    </row>
    <row r="35" customFormat="false" ht="15" hidden="false" customHeight="false" outlineLevel="0" collapsed="false">
      <c r="A35" s="23"/>
      <c r="B35" s="23"/>
      <c r="C35" s="24"/>
      <c r="D35" s="23"/>
      <c r="E35" s="25" t="str">
        <f aca="false">IF(A35="","",SUMIFS(Orders!$G$5:$G$304,Orders!$F$5:$F$304,A35,Orders!$Y$5:$Y$304,"&lt;&gt;Cancelled")+SUMIFS(Orders!$I$5:$I$304,Orders!$H$5:$H$304,A35,Orders!$Y$5:$Y$304,"&lt;&gt;Cancelled")+SUMIFS(Orders!$K$5:$K$304,Orders!$J$5:$J$304,A35,Orders!$Y$5:$Y$304,"&lt;&gt;Cancelled"))</f>
        <v/>
      </c>
      <c r="F35" s="25" t="str">
        <f aca="false">IF(OR(A35="",D35=""),"",D35-E35)</f>
        <v/>
      </c>
      <c r="G35" s="26" t="str">
        <f aca="false">IF(OR(A35="",N(D35)=0),"",E35/D35)</f>
        <v/>
      </c>
      <c r="H35" s="25" t="str">
        <f aca="false">IF(A35="","",IF(D35="","Set a cap",IF(E35&gt;D35,"OVERSOLD",IF(E35=D35,"FULL",IF(E35&gt;=0.8*D35,"ALMOST FULL","OPEN")))))</f>
        <v/>
      </c>
    </row>
    <row r="36" customFormat="false" ht="15" hidden="false" customHeight="false" outlineLevel="0" collapsed="false">
      <c r="A36" s="23"/>
      <c r="B36" s="23"/>
      <c r="C36" s="24"/>
      <c r="D36" s="23"/>
      <c r="E36" s="25" t="str">
        <f aca="false">IF(A36="","",SUMIFS(Orders!$G$5:$G$304,Orders!$F$5:$F$304,A36,Orders!$Y$5:$Y$304,"&lt;&gt;Cancelled")+SUMIFS(Orders!$I$5:$I$304,Orders!$H$5:$H$304,A36,Orders!$Y$5:$Y$304,"&lt;&gt;Cancelled")+SUMIFS(Orders!$K$5:$K$304,Orders!$J$5:$J$304,A36,Orders!$Y$5:$Y$304,"&lt;&gt;Cancelled"))</f>
        <v/>
      </c>
      <c r="F36" s="25" t="str">
        <f aca="false">IF(OR(A36="",D36=""),"",D36-E36)</f>
        <v/>
      </c>
      <c r="G36" s="26" t="str">
        <f aca="false">IF(OR(A36="",N(D36)=0),"",E36/D36)</f>
        <v/>
      </c>
      <c r="H36" s="25" t="str">
        <f aca="false">IF(A36="","",IF(D36="","Set a cap",IF(E36&gt;D36,"OVERSOLD",IF(E36=D36,"FULL",IF(E36&gt;=0.8*D36,"ALMOST FULL","OPEN")))))</f>
        <v/>
      </c>
    </row>
    <row r="37" customFormat="false" ht="15" hidden="false" customHeight="false" outlineLevel="0" collapsed="false">
      <c r="A37" s="23"/>
      <c r="B37" s="23"/>
      <c r="C37" s="24"/>
      <c r="D37" s="23"/>
      <c r="E37" s="25" t="str">
        <f aca="false">IF(A37="","",SUMIFS(Orders!$G$5:$G$304,Orders!$F$5:$F$304,A37,Orders!$Y$5:$Y$304,"&lt;&gt;Cancelled")+SUMIFS(Orders!$I$5:$I$304,Orders!$H$5:$H$304,A37,Orders!$Y$5:$Y$304,"&lt;&gt;Cancelled")+SUMIFS(Orders!$K$5:$K$304,Orders!$J$5:$J$304,A37,Orders!$Y$5:$Y$304,"&lt;&gt;Cancelled"))</f>
        <v/>
      </c>
      <c r="F37" s="25" t="str">
        <f aca="false">IF(OR(A37="",D37=""),"",D37-E37)</f>
        <v/>
      </c>
      <c r="G37" s="26" t="str">
        <f aca="false">IF(OR(A37="",N(D37)=0),"",E37/D37)</f>
        <v/>
      </c>
      <c r="H37" s="25" t="str">
        <f aca="false">IF(A37="","",IF(D37="","Set a cap",IF(E37&gt;D37,"OVERSOLD",IF(E37=D37,"FULL",IF(E37&gt;=0.8*D37,"ALMOST FULL","OPEN")))))</f>
        <v/>
      </c>
    </row>
    <row r="38" customFormat="false" ht="15" hidden="false" customHeight="false" outlineLevel="0" collapsed="false">
      <c r="A38" s="23"/>
      <c r="B38" s="23"/>
      <c r="C38" s="24"/>
      <c r="D38" s="23"/>
      <c r="E38" s="25" t="str">
        <f aca="false">IF(A38="","",SUMIFS(Orders!$G$5:$G$304,Orders!$F$5:$F$304,A38,Orders!$Y$5:$Y$304,"&lt;&gt;Cancelled")+SUMIFS(Orders!$I$5:$I$304,Orders!$H$5:$H$304,A38,Orders!$Y$5:$Y$304,"&lt;&gt;Cancelled")+SUMIFS(Orders!$K$5:$K$304,Orders!$J$5:$J$304,A38,Orders!$Y$5:$Y$304,"&lt;&gt;Cancelled"))</f>
        <v/>
      </c>
      <c r="F38" s="25" t="str">
        <f aca="false">IF(OR(A38="",D38=""),"",D38-E38)</f>
        <v/>
      </c>
      <c r="G38" s="26" t="str">
        <f aca="false">IF(OR(A38="",N(D38)=0),"",E38/D38)</f>
        <v/>
      </c>
      <c r="H38" s="25" t="str">
        <f aca="false">IF(A38="","",IF(D38="","Set a cap",IF(E38&gt;D38,"OVERSOLD",IF(E38=D38,"FULL",IF(E38&gt;=0.8*D38,"ALMOST FULL","OPEN")))))</f>
        <v/>
      </c>
    </row>
    <row r="39" customFormat="false" ht="15" hidden="false" customHeight="false" outlineLevel="0" collapsed="false">
      <c r="A39" s="23"/>
      <c r="B39" s="23"/>
      <c r="C39" s="24"/>
      <c r="D39" s="23"/>
      <c r="E39" s="25" t="str">
        <f aca="false">IF(A39="","",SUMIFS(Orders!$G$5:$G$304,Orders!$F$5:$F$304,A39,Orders!$Y$5:$Y$304,"&lt;&gt;Cancelled")+SUMIFS(Orders!$I$5:$I$304,Orders!$H$5:$H$304,A39,Orders!$Y$5:$Y$304,"&lt;&gt;Cancelled")+SUMIFS(Orders!$K$5:$K$304,Orders!$J$5:$J$304,A39,Orders!$Y$5:$Y$304,"&lt;&gt;Cancelled"))</f>
        <v/>
      </c>
      <c r="F39" s="25" t="str">
        <f aca="false">IF(OR(A39="",D39=""),"",D39-E39)</f>
        <v/>
      </c>
      <c r="G39" s="26" t="str">
        <f aca="false">IF(OR(A39="",N(D39)=0),"",E39/D39)</f>
        <v/>
      </c>
      <c r="H39" s="25" t="str">
        <f aca="false">IF(A39="","",IF(D39="","Set a cap",IF(E39&gt;D39,"OVERSOLD",IF(E39=D39,"FULL",IF(E39&gt;=0.8*D39,"ALMOST FULL","OPEN")))))</f>
        <v/>
      </c>
    </row>
    <row r="40" customFormat="false" ht="15" hidden="false" customHeight="false" outlineLevel="0" collapsed="false">
      <c r="A40" s="23"/>
      <c r="B40" s="23"/>
      <c r="C40" s="24"/>
      <c r="D40" s="23"/>
      <c r="E40" s="25" t="str">
        <f aca="false">IF(A40="","",SUMIFS(Orders!$G$5:$G$304,Orders!$F$5:$F$304,A40,Orders!$Y$5:$Y$304,"&lt;&gt;Cancelled")+SUMIFS(Orders!$I$5:$I$304,Orders!$H$5:$H$304,A40,Orders!$Y$5:$Y$304,"&lt;&gt;Cancelled")+SUMIFS(Orders!$K$5:$K$304,Orders!$J$5:$J$304,A40,Orders!$Y$5:$Y$304,"&lt;&gt;Cancelled"))</f>
        <v/>
      </c>
      <c r="F40" s="25" t="str">
        <f aca="false">IF(OR(A40="",D40=""),"",D40-E40)</f>
        <v/>
      </c>
      <c r="G40" s="26" t="str">
        <f aca="false">IF(OR(A40="",N(D40)=0),"",E40/D40)</f>
        <v/>
      </c>
      <c r="H40" s="25" t="str">
        <f aca="false">IF(A40="","",IF(D40="","Set a cap",IF(E40&gt;D40,"OVERSOLD",IF(E40=D40,"FULL",IF(E40&gt;=0.8*D40,"ALMOST FULL","OPEN")))))</f>
        <v/>
      </c>
    </row>
  </sheetData>
  <mergeCells count="3">
    <mergeCell ref="A1:H1"/>
    <mergeCell ref="A2:H2"/>
    <mergeCell ref="A3:H3"/>
  </mergeCells>
  <conditionalFormatting sqref="H6:H40">
    <cfRule type="cellIs" priority="2" operator="equal" aboveAverage="0" equalAverage="0" bottom="0" percent="0" rank="0" text="" dxfId="8">
      <formula>"FULL"</formula>
    </cfRule>
    <cfRule type="cellIs" priority="3" operator="equal" aboveAverage="0" equalAverage="0" bottom="0" percent="0" rank="0" text="" dxfId="9">
      <formula>"OVERSOLD"</formula>
    </cfRule>
    <cfRule type="cellIs" priority="4" operator="equal" aboveAverage="0" equalAverage="0" bottom="0" percent="0" rank="0" text="" dxfId="12">
      <formula>"ALMOST FULL"</formula>
    </cfRule>
  </conditionalFormatting>
  <dataValidations count="1">
    <dataValidation allowBlank="true" error="Cap should be a whole number." errorStyle="stop" operator="greaterThanOrEqual" showDropDown="false" showErrorMessage="true" showInputMessage="false" sqref="D6:D40" type="whole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BFAE"/>
    <pageSetUpPr fitToPage="true"/>
  </sheetPr>
  <dimension ref="A1:F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9"/>
  </cols>
  <sheetData>
    <row r="1" customFormat="false" ht="33.75" hidden="false" customHeight="true" outlineLevel="0" collapsed="false">
      <c r="A1" s="8" t="s">
        <v>118</v>
      </c>
      <c r="B1" s="8"/>
      <c r="C1" s="8"/>
      <c r="D1" s="8"/>
      <c r="E1" s="8"/>
      <c r="F1" s="8"/>
    </row>
    <row r="2" customFormat="false" ht="27.75" hidden="false" customHeight="true" outlineLevel="0" collapsed="false">
      <c r="A2" s="27" t="s">
        <v>119</v>
      </c>
      <c r="B2" s="27"/>
      <c r="C2" s="27"/>
      <c r="D2" s="27"/>
      <c r="E2" s="27"/>
      <c r="F2" s="27"/>
    </row>
    <row r="3" customFormat="false" ht="42" hidden="false" customHeight="true" outlineLevel="0" collapsed="false">
      <c r="A3" s="12" t="s">
        <v>120</v>
      </c>
      <c r="B3" s="12"/>
      <c r="C3" s="12"/>
      <c r="D3" s="12"/>
      <c r="E3" s="12"/>
      <c r="F3" s="12"/>
    </row>
    <row r="5" customFormat="false" ht="39.75" hidden="false" customHeight="true" outlineLevel="0" collapsed="false">
      <c r="A5" s="13" t="s">
        <v>121</v>
      </c>
      <c r="B5" s="13" t="s">
        <v>122</v>
      </c>
      <c r="C5" s="13" t="s">
        <v>123</v>
      </c>
      <c r="D5" s="13" t="s">
        <v>124</v>
      </c>
      <c r="E5" s="13" t="s">
        <v>125</v>
      </c>
      <c r="F5" s="13" t="s">
        <v>115</v>
      </c>
    </row>
    <row r="6" customFormat="false" ht="15" hidden="false" customHeight="false" outlineLevel="0" collapsed="false">
      <c r="A6" s="28" t="n">
        <v>46417</v>
      </c>
      <c r="B6" s="29" t="s">
        <v>126</v>
      </c>
      <c r="C6" s="29" t="n">
        <v>3</v>
      </c>
      <c r="D6" s="25" t="n">
        <f aca="false">IF(OR(A6="",B6=""),"",COUNTIFS(Orders!$V$5:$V$304,A6,Orders!$W$5:$W$304,B6,Orders!$Y$5:$Y$304,"&lt;&gt;Cancelled"))</f>
        <v>0</v>
      </c>
      <c r="E6" s="25" t="n">
        <f aca="false">IF(OR(D6="",C6=""),"",C6-D6)</f>
        <v>3</v>
      </c>
      <c r="F6" s="25" t="str">
        <f aca="false">IF(D6="","",IF(C6="","Set a max",IF(D6&gt;C6,"DOUBLE-BOOKED",IF(D6=C6,"FULL","OPEN"))))</f>
        <v>OPEN</v>
      </c>
    </row>
    <row r="7" customFormat="false" ht="15" hidden="false" customHeight="false" outlineLevel="0" collapsed="false">
      <c r="A7" s="28" t="n">
        <v>46417</v>
      </c>
      <c r="B7" s="29" t="s">
        <v>102</v>
      </c>
      <c r="C7" s="29" t="n">
        <v>3</v>
      </c>
      <c r="D7" s="25" t="n">
        <f aca="false">IF(OR(A7="",B7=""),"",COUNTIFS(Orders!$V$5:$V$304,A7,Orders!$W$5:$W$304,B7,Orders!$Y$5:$Y$304,"&lt;&gt;Cancelled"))</f>
        <v>0</v>
      </c>
      <c r="E7" s="25" t="n">
        <f aca="false">IF(OR(D7="",C7=""),"",C7-D7)</f>
        <v>3</v>
      </c>
      <c r="F7" s="25" t="str">
        <f aca="false">IF(D7="","",IF(C7="","Set a max",IF(D7&gt;C7,"DOUBLE-BOOKED",IF(D7=C7,"FULL","OPEN"))))</f>
        <v>OPEN</v>
      </c>
    </row>
    <row r="8" customFormat="false" ht="15" hidden="false" customHeight="false" outlineLevel="0" collapsed="false">
      <c r="A8" s="28" t="n">
        <v>46417</v>
      </c>
      <c r="B8" s="29" t="s">
        <v>75</v>
      </c>
      <c r="C8" s="29" t="n">
        <v>2</v>
      </c>
      <c r="D8" s="25" t="n">
        <f aca="false">IF(OR(A8="",B8=""),"",COUNTIFS(Orders!$V$5:$V$304,A8,Orders!$W$5:$W$304,B8,Orders!$Y$5:$Y$304,"&lt;&gt;Cancelled"))</f>
        <v>3</v>
      </c>
      <c r="E8" s="25" t="n">
        <f aca="false">IF(OR(D8="",C8=""),"",C8-D8)</f>
        <v>-1</v>
      </c>
      <c r="F8" s="25" t="str">
        <f aca="false">IF(D8="","",IF(C8="","Set a max",IF(D8&gt;C8,"DOUBLE-BOOKED",IF(D8=C8,"FULL","OPEN"))))</f>
        <v>DOUBLE-BOOKED</v>
      </c>
    </row>
    <row r="9" customFormat="false" ht="15" hidden="false" customHeight="false" outlineLevel="0" collapsed="false">
      <c r="A9" s="28" t="n">
        <v>46417</v>
      </c>
      <c r="B9" s="29" t="s">
        <v>127</v>
      </c>
      <c r="C9" s="29" t="n">
        <v>3</v>
      </c>
      <c r="D9" s="25" t="n">
        <f aca="false">IF(OR(A9="",B9=""),"",COUNTIFS(Orders!$V$5:$V$304,A9,Orders!$W$5:$W$304,B9,Orders!$Y$5:$Y$304,"&lt;&gt;Cancelled"))</f>
        <v>0</v>
      </c>
      <c r="E9" s="25" t="n">
        <f aca="false">IF(OR(D9="",C9=""),"",C9-D9)</f>
        <v>3</v>
      </c>
      <c r="F9" s="25" t="str">
        <f aca="false">IF(D9="","",IF(C9="","Set a max",IF(D9&gt;C9,"DOUBLE-BOOKED",IF(D9=C9,"FULL","OPEN"))))</f>
        <v>OPEN</v>
      </c>
    </row>
    <row r="10" customFormat="false" ht="15" hidden="false" customHeight="false" outlineLevel="0" collapsed="false">
      <c r="A10" s="28" t="n">
        <v>46417</v>
      </c>
      <c r="B10" s="29" t="s">
        <v>96</v>
      </c>
      <c r="C10" s="29" t="n">
        <v>3</v>
      </c>
      <c r="D10" s="25" t="n">
        <f aca="false">IF(OR(A10="",B10=""),"",COUNTIFS(Orders!$V$5:$V$304,A10,Orders!$W$5:$W$304,B10,Orders!$Y$5:$Y$304,"&lt;&gt;Cancelled"))</f>
        <v>0</v>
      </c>
      <c r="E10" s="25" t="n">
        <f aca="false">IF(OR(D10="",C10=""),"",C10-D10)</f>
        <v>3</v>
      </c>
      <c r="F10" s="25" t="str">
        <f aca="false">IF(D10="","",IF(C10="","Set a max",IF(D10&gt;C10,"DOUBLE-BOOKED",IF(D10=C10,"FULL","OPEN"))))</f>
        <v>OPEN</v>
      </c>
    </row>
    <row r="11" customFormat="false" ht="15" hidden="false" customHeight="false" outlineLevel="0" collapsed="false">
      <c r="A11" s="28" t="n">
        <v>46417</v>
      </c>
      <c r="B11" s="29" t="s">
        <v>128</v>
      </c>
      <c r="C11" s="29" t="n">
        <v>3</v>
      </c>
      <c r="D11" s="25" t="n">
        <f aca="false">IF(OR(A11="",B11=""),"",COUNTIFS(Orders!$V$5:$V$304,A11,Orders!$W$5:$W$304,B11,Orders!$Y$5:$Y$304,"&lt;&gt;Cancelled"))</f>
        <v>0</v>
      </c>
      <c r="E11" s="25" t="n">
        <f aca="false">IF(OR(D11="",C11=""),"",C11-D11)</f>
        <v>3</v>
      </c>
      <c r="F11" s="25" t="str">
        <f aca="false">IF(D11="","",IF(C11="","Set a max",IF(D11&gt;C11,"DOUBLE-BOOKED",IF(D11=C11,"FULL","OPEN"))))</f>
        <v>OPEN</v>
      </c>
    </row>
    <row r="12" customFormat="false" ht="15" hidden="false" customHeight="false" outlineLevel="0" collapsed="false">
      <c r="A12" s="28" t="n">
        <v>46418</v>
      </c>
      <c r="B12" s="29" t="s">
        <v>126</v>
      </c>
      <c r="C12" s="29" t="n">
        <v>3</v>
      </c>
      <c r="D12" s="25" t="n">
        <f aca="false">IF(OR(A12="",B12=""),"",COUNTIFS(Orders!$V$5:$V$304,A12,Orders!$W$5:$W$304,B12,Orders!$Y$5:$Y$304,"&lt;&gt;Cancelled"))</f>
        <v>0</v>
      </c>
      <c r="E12" s="25" t="n">
        <f aca="false">IF(OR(D12="",C12=""),"",C12-D12)</f>
        <v>3</v>
      </c>
      <c r="F12" s="25" t="str">
        <f aca="false">IF(D12="","",IF(C12="","Set a max",IF(D12&gt;C12,"DOUBLE-BOOKED",IF(D12=C12,"FULL","OPEN"))))</f>
        <v>OPEN</v>
      </c>
    </row>
    <row r="13" customFormat="false" ht="15" hidden="false" customHeight="false" outlineLevel="0" collapsed="false">
      <c r="A13" s="28" t="n">
        <v>46418</v>
      </c>
      <c r="B13" s="29" t="s">
        <v>102</v>
      </c>
      <c r="C13" s="29" t="n">
        <v>3</v>
      </c>
      <c r="D13" s="25" t="n">
        <f aca="false">IF(OR(A13="",B13=""),"",COUNTIFS(Orders!$V$5:$V$304,A13,Orders!$W$5:$W$304,B13,Orders!$Y$5:$Y$304,"&lt;&gt;Cancelled"))</f>
        <v>0</v>
      </c>
      <c r="E13" s="25" t="n">
        <f aca="false">IF(OR(D13="",C13=""),"",C13-D13)</f>
        <v>3</v>
      </c>
      <c r="F13" s="25" t="str">
        <f aca="false">IF(D13="","",IF(C13="","Set a max",IF(D13&gt;C13,"DOUBLE-BOOKED",IF(D13=C13,"FULL","OPEN"))))</f>
        <v>OPEN</v>
      </c>
    </row>
    <row r="14" customFormat="false" ht="15" hidden="false" customHeight="false" outlineLevel="0" collapsed="false">
      <c r="A14" s="28" t="n">
        <v>46418</v>
      </c>
      <c r="B14" s="29" t="s">
        <v>75</v>
      </c>
      <c r="C14" s="29" t="n">
        <v>3</v>
      </c>
      <c r="D14" s="25" t="n">
        <f aca="false">IF(OR(A14="",B14=""),"",COUNTIFS(Orders!$V$5:$V$304,A14,Orders!$W$5:$W$304,B14,Orders!$Y$5:$Y$304,"&lt;&gt;Cancelled"))</f>
        <v>0</v>
      </c>
      <c r="E14" s="25" t="n">
        <f aca="false">IF(OR(D14="",C14=""),"",C14-D14)</f>
        <v>3</v>
      </c>
      <c r="F14" s="25" t="str">
        <f aca="false">IF(D14="","",IF(C14="","Set a max",IF(D14&gt;C14,"DOUBLE-BOOKED",IF(D14=C14,"FULL","OPEN"))))</f>
        <v>OPEN</v>
      </c>
    </row>
    <row r="15" customFormat="false" ht="15" hidden="false" customHeight="false" outlineLevel="0" collapsed="false">
      <c r="A15" s="28" t="n">
        <v>46418</v>
      </c>
      <c r="B15" s="29" t="s">
        <v>127</v>
      </c>
      <c r="C15" s="29" t="n">
        <v>3</v>
      </c>
      <c r="D15" s="25" t="n">
        <f aca="false">IF(OR(A15="",B15=""),"",COUNTIFS(Orders!$V$5:$V$304,A15,Orders!$W$5:$W$304,B15,Orders!$Y$5:$Y$304,"&lt;&gt;Cancelled"))</f>
        <v>0</v>
      </c>
      <c r="E15" s="25" t="n">
        <f aca="false">IF(OR(D15="",C15=""),"",C15-D15)</f>
        <v>3</v>
      </c>
      <c r="F15" s="25" t="str">
        <f aca="false">IF(D15="","",IF(C15="","Set a max",IF(D15&gt;C15,"DOUBLE-BOOKED",IF(D15=C15,"FULL","OPEN"))))</f>
        <v>OPEN</v>
      </c>
    </row>
    <row r="16" customFormat="false" ht="15" hidden="false" customHeight="false" outlineLevel="0" collapsed="false">
      <c r="A16" s="28" t="n">
        <v>46418</v>
      </c>
      <c r="B16" s="29" t="s">
        <v>96</v>
      </c>
      <c r="C16" s="29" t="n">
        <v>3</v>
      </c>
      <c r="D16" s="25" t="n">
        <f aca="false">IF(OR(A16="",B16=""),"",COUNTIFS(Orders!$V$5:$V$304,A16,Orders!$W$5:$W$304,B16,Orders!$Y$5:$Y$304,"&lt;&gt;Cancelled"))</f>
        <v>0</v>
      </c>
      <c r="E16" s="25" t="n">
        <f aca="false">IF(OR(D16="",C16=""),"",C16-D16)</f>
        <v>3</v>
      </c>
      <c r="F16" s="25" t="str">
        <f aca="false">IF(D16="","",IF(C16="","Set a max",IF(D16&gt;C16,"DOUBLE-BOOKED",IF(D16=C16,"FULL","OPEN"))))</f>
        <v>OPEN</v>
      </c>
    </row>
    <row r="17" customFormat="false" ht="15" hidden="false" customHeight="false" outlineLevel="0" collapsed="false">
      <c r="A17" s="28" t="n">
        <v>46418</v>
      </c>
      <c r="B17" s="29" t="s">
        <v>128</v>
      </c>
      <c r="C17" s="29" t="n">
        <v>3</v>
      </c>
      <c r="D17" s="25" t="n">
        <f aca="false">IF(OR(A17="",B17=""),"",COUNTIFS(Orders!$V$5:$V$304,A17,Orders!$W$5:$W$304,B17,Orders!$Y$5:$Y$304,"&lt;&gt;Cancelled"))</f>
        <v>0</v>
      </c>
      <c r="E17" s="25" t="n">
        <f aca="false">IF(OR(D17="",C17=""),"",C17-D17)</f>
        <v>3</v>
      </c>
      <c r="F17" s="25" t="str">
        <f aca="false">IF(D17="","",IF(C17="","Set a max",IF(D17&gt;C17,"DOUBLE-BOOKED",IF(D17=C17,"FULL","OPEN"))))</f>
        <v>OPEN</v>
      </c>
    </row>
    <row r="18" customFormat="false" ht="15" hidden="false" customHeight="false" outlineLevel="0" collapsed="false">
      <c r="A18" s="28" t="n">
        <v>46419</v>
      </c>
      <c r="B18" s="29" t="s">
        <v>126</v>
      </c>
      <c r="C18" s="29" t="n">
        <v>3</v>
      </c>
      <c r="D18" s="25" t="n">
        <f aca="false">IF(OR(A18="",B18=""),"",COUNTIFS(Orders!$V$5:$V$304,A18,Orders!$W$5:$W$304,B18,Orders!$Y$5:$Y$304,"&lt;&gt;Cancelled"))</f>
        <v>0</v>
      </c>
      <c r="E18" s="25" t="n">
        <f aca="false">IF(OR(D18="",C18=""),"",C18-D18)</f>
        <v>3</v>
      </c>
      <c r="F18" s="25" t="str">
        <f aca="false">IF(D18="","",IF(C18="","Set a max",IF(D18&gt;C18,"DOUBLE-BOOKED",IF(D18=C18,"FULL","OPEN"))))</f>
        <v>OPEN</v>
      </c>
    </row>
    <row r="19" customFormat="false" ht="15" hidden="false" customHeight="false" outlineLevel="0" collapsed="false">
      <c r="A19" s="28" t="n">
        <v>46419</v>
      </c>
      <c r="B19" s="29" t="s">
        <v>102</v>
      </c>
      <c r="C19" s="29" t="n">
        <v>3</v>
      </c>
      <c r="D19" s="25" t="n">
        <f aca="false">IF(OR(A19="",B19=""),"",COUNTIFS(Orders!$V$5:$V$304,A19,Orders!$W$5:$W$304,B19,Orders!$Y$5:$Y$304,"&lt;&gt;Cancelled"))</f>
        <v>0</v>
      </c>
      <c r="E19" s="25" t="n">
        <f aca="false">IF(OR(D19="",C19=""),"",C19-D19)</f>
        <v>3</v>
      </c>
      <c r="F19" s="25" t="str">
        <f aca="false">IF(D19="","",IF(C19="","Set a max",IF(D19&gt;C19,"DOUBLE-BOOKED",IF(D19=C19,"FULL","OPEN"))))</f>
        <v>OPEN</v>
      </c>
    </row>
    <row r="20" customFormat="false" ht="15" hidden="false" customHeight="false" outlineLevel="0" collapsed="false">
      <c r="A20" s="28" t="n">
        <v>46419</v>
      </c>
      <c r="B20" s="29" t="s">
        <v>75</v>
      </c>
      <c r="C20" s="29" t="n">
        <v>3</v>
      </c>
      <c r="D20" s="25" t="n">
        <f aca="false">IF(OR(A20="",B20=""),"",COUNTIFS(Orders!$V$5:$V$304,A20,Orders!$W$5:$W$304,B20,Orders!$Y$5:$Y$304,"&lt;&gt;Cancelled"))</f>
        <v>0</v>
      </c>
      <c r="E20" s="25" t="n">
        <f aca="false">IF(OR(D20="",C20=""),"",C20-D20)</f>
        <v>3</v>
      </c>
      <c r="F20" s="25" t="str">
        <f aca="false">IF(D20="","",IF(C20="","Set a max",IF(D20&gt;C20,"DOUBLE-BOOKED",IF(D20=C20,"FULL","OPEN"))))</f>
        <v>OPEN</v>
      </c>
    </row>
    <row r="21" customFormat="false" ht="15" hidden="false" customHeight="false" outlineLevel="0" collapsed="false">
      <c r="A21" s="28" t="n">
        <v>46419</v>
      </c>
      <c r="B21" s="29" t="s">
        <v>127</v>
      </c>
      <c r="C21" s="29" t="n">
        <v>3</v>
      </c>
      <c r="D21" s="25" t="n">
        <f aca="false">IF(OR(A21="",B21=""),"",COUNTIFS(Orders!$V$5:$V$304,A21,Orders!$W$5:$W$304,B21,Orders!$Y$5:$Y$304,"&lt;&gt;Cancelled"))</f>
        <v>0</v>
      </c>
      <c r="E21" s="25" t="n">
        <f aca="false">IF(OR(D21="",C21=""),"",C21-D21)</f>
        <v>3</v>
      </c>
      <c r="F21" s="25" t="str">
        <f aca="false">IF(D21="","",IF(C21="","Set a max",IF(D21&gt;C21,"DOUBLE-BOOKED",IF(D21=C21,"FULL","OPEN"))))</f>
        <v>OPEN</v>
      </c>
    </row>
    <row r="22" customFormat="false" ht="15" hidden="false" customHeight="false" outlineLevel="0" collapsed="false">
      <c r="A22" s="28" t="n">
        <v>46419</v>
      </c>
      <c r="B22" s="29" t="s">
        <v>96</v>
      </c>
      <c r="C22" s="29" t="n">
        <v>3</v>
      </c>
      <c r="D22" s="25" t="n">
        <f aca="false">IF(OR(A22="",B22=""),"",COUNTIFS(Orders!$V$5:$V$304,A22,Orders!$W$5:$W$304,B22,Orders!$Y$5:$Y$304,"&lt;&gt;Cancelled"))</f>
        <v>0</v>
      </c>
      <c r="E22" s="25" t="n">
        <f aca="false">IF(OR(D22="",C22=""),"",C22-D22)</f>
        <v>3</v>
      </c>
      <c r="F22" s="25" t="str">
        <f aca="false">IF(D22="","",IF(C22="","Set a max",IF(D22&gt;C22,"DOUBLE-BOOKED",IF(D22=C22,"FULL","OPEN"))))</f>
        <v>OPEN</v>
      </c>
    </row>
    <row r="23" customFormat="false" ht="15" hidden="false" customHeight="false" outlineLevel="0" collapsed="false">
      <c r="A23" s="28" t="n">
        <v>46419</v>
      </c>
      <c r="B23" s="29" t="s">
        <v>128</v>
      </c>
      <c r="C23" s="29" t="n">
        <v>3</v>
      </c>
      <c r="D23" s="25" t="n">
        <f aca="false">IF(OR(A23="",B23=""),"",COUNTIFS(Orders!$V$5:$V$304,A23,Orders!$W$5:$W$304,B23,Orders!$Y$5:$Y$304,"&lt;&gt;Cancelled"))</f>
        <v>0</v>
      </c>
      <c r="E23" s="25" t="n">
        <f aca="false">IF(OR(D23="",C23=""),"",C23-D23)</f>
        <v>3</v>
      </c>
      <c r="F23" s="25" t="str">
        <f aca="false">IF(D23="","",IF(C23="","Set a max",IF(D23&gt;C23,"DOUBLE-BOOKED",IF(D23=C23,"FULL","OPEN"))))</f>
        <v>OPEN</v>
      </c>
    </row>
    <row r="24" customFormat="false" ht="15" hidden="false" customHeight="false" outlineLevel="0" collapsed="false">
      <c r="A24" s="28" t="n">
        <v>46420</v>
      </c>
      <c r="B24" s="29" t="s">
        <v>126</v>
      </c>
      <c r="C24" s="29" t="n">
        <v>3</v>
      </c>
      <c r="D24" s="25" t="n">
        <f aca="false">IF(OR(A24="",B24=""),"",COUNTIFS(Orders!$V$5:$V$304,A24,Orders!$W$5:$W$304,B24,Orders!$Y$5:$Y$304,"&lt;&gt;Cancelled"))</f>
        <v>0</v>
      </c>
      <c r="E24" s="25" t="n">
        <f aca="false">IF(OR(D24="",C24=""),"",C24-D24)</f>
        <v>3</v>
      </c>
      <c r="F24" s="25" t="str">
        <f aca="false">IF(D24="","",IF(C24="","Set a max",IF(D24&gt;C24,"DOUBLE-BOOKED",IF(D24=C24,"FULL","OPEN"))))</f>
        <v>OPEN</v>
      </c>
    </row>
    <row r="25" customFormat="false" ht="15" hidden="false" customHeight="false" outlineLevel="0" collapsed="false">
      <c r="A25" s="28" t="n">
        <v>46420</v>
      </c>
      <c r="B25" s="29" t="s">
        <v>102</v>
      </c>
      <c r="C25" s="29" t="n">
        <v>3</v>
      </c>
      <c r="D25" s="25" t="n">
        <f aca="false">IF(OR(A25="",B25=""),"",COUNTIFS(Orders!$V$5:$V$304,A25,Orders!$W$5:$W$304,B25,Orders!$Y$5:$Y$304,"&lt;&gt;Cancelled"))</f>
        <v>0</v>
      </c>
      <c r="E25" s="25" t="n">
        <f aca="false">IF(OR(D25="",C25=""),"",C25-D25)</f>
        <v>3</v>
      </c>
      <c r="F25" s="25" t="str">
        <f aca="false">IF(D25="","",IF(C25="","Set a max",IF(D25&gt;C25,"DOUBLE-BOOKED",IF(D25=C25,"FULL","OPEN"))))</f>
        <v>OPEN</v>
      </c>
    </row>
    <row r="26" customFormat="false" ht="15" hidden="false" customHeight="false" outlineLevel="0" collapsed="false">
      <c r="A26" s="28" t="n">
        <v>46420</v>
      </c>
      <c r="B26" s="29" t="s">
        <v>75</v>
      </c>
      <c r="C26" s="29" t="n">
        <v>3</v>
      </c>
      <c r="D26" s="25" t="n">
        <f aca="false">IF(OR(A26="",B26=""),"",COUNTIFS(Orders!$V$5:$V$304,A26,Orders!$W$5:$W$304,B26,Orders!$Y$5:$Y$304,"&lt;&gt;Cancelled"))</f>
        <v>0</v>
      </c>
      <c r="E26" s="25" t="n">
        <f aca="false">IF(OR(D26="",C26=""),"",C26-D26)</f>
        <v>3</v>
      </c>
      <c r="F26" s="25" t="str">
        <f aca="false">IF(D26="","",IF(C26="","Set a max",IF(D26&gt;C26,"DOUBLE-BOOKED",IF(D26=C26,"FULL","OPEN"))))</f>
        <v>OPEN</v>
      </c>
    </row>
    <row r="27" customFormat="false" ht="15" hidden="false" customHeight="false" outlineLevel="0" collapsed="false">
      <c r="A27" s="28" t="n">
        <v>46420</v>
      </c>
      <c r="B27" s="29" t="s">
        <v>127</v>
      </c>
      <c r="C27" s="29" t="n">
        <v>3</v>
      </c>
      <c r="D27" s="25" t="n">
        <f aca="false">IF(OR(A27="",B27=""),"",COUNTIFS(Orders!$V$5:$V$304,A27,Orders!$W$5:$W$304,B27,Orders!$Y$5:$Y$304,"&lt;&gt;Cancelled"))</f>
        <v>0</v>
      </c>
      <c r="E27" s="25" t="n">
        <f aca="false">IF(OR(D27="",C27=""),"",C27-D27)</f>
        <v>3</v>
      </c>
      <c r="F27" s="25" t="str">
        <f aca="false">IF(D27="","",IF(C27="","Set a max",IF(D27&gt;C27,"DOUBLE-BOOKED",IF(D27=C27,"FULL","OPEN"))))</f>
        <v>OPEN</v>
      </c>
    </row>
    <row r="28" customFormat="false" ht="15" hidden="false" customHeight="false" outlineLevel="0" collapsed="false">
      <c r="A28" s="28" t="n">
        <v>46420</v>
      </c>
      <c r="B28" s="29" t="s">
        <v>96</v>
      </c>
      <c r="C28" s="29" t="n">
        <v>3</v>
      </c>
      <c r="D28" s="25" t="n">
        <f aca="false">IF(OR(A28="",B28=""),"",COUNTIFS(Orders!$V$5:$V$304,A28,Orders!$W$5:$W$304,B28,Orders!$Y$5:$Y$304,"&lt;&gt;Cancelled"))</f>
        <v>0</v>
      </c>
      <c r="E28" s="25" t="n">
        <f aca="false">IF(OR(D28="",C28=""),"",C28-D28)</f>
        <v>3</v>
      </c>
      <c r="F28" s="25" t="str">
        <f aca="false">IF(D28="","",IF(C28="","Set a max",IF(D28&gt;C28,"DOUBLE-BOOKED",IF(D28=C28,"FULL","OPEN"))))</f>
        <v>OPEN</v>
      </c>
    </row>
    <row r="29" customFormat="false" ht="15" hidden="false" customHeight="false" outlineLevel="0" collapsed="false">
      <c r="A29" s="28" t="n">
        <v>46420</v>
      </c>
      <c r="B29" s="29" t="s">
        <v>128</v>
      </c>
      <c r="C29" s="29" t="n">
        <v>3</v>
      </c>
      <c r="D29" s="25" t="n">
        <f aca="false">IF(OR(A29="",B29=""),"",COUNTIFS(Orders!$V$5:$V$304,A29,Orders!$W$5:$W$304,B29,Orders!$Y$5:$Y$304,"&lt;&gt;Cancelled"))</f>
        <v>0</v>
      </c>
      <c r="E29" s="25" t="n">
        <f aca="false">IF(OR(D29="",C29=""),"",C29-D29)</f>
        <v>3</v>
      </c>
      <c r="F29" s="25" t="str">
        <f aca="false">IF(D29="","",IF(C29="","Set a max",IF(D29&gt;C29,"DOUBLE-BOOKED",IF(D29=C29,"FULL","OPEN"))))</f>
        <v>OPEN</v>
      </c>
    </row>
    <row r="30" customFormat="false" ht="15" hidden="false" customHeight="false" outlineLevel="0" collapsed="false">
      <c r="A30" s="28" t="n">
        <v>46421</v>
      </c>
      <c r="B30" s="29" t="s">
        <v>126</v>
      </c>
      <c r="C30" s="29" t="n">
        <v>3</v>
      </c>
      <c r="D30" s="25" t="n">
        <f aca="false">IF(OR(A30="",B30=""),"",COUNTIFS(Orders!$V$5:$V$304,A30,Orders!$W$5:$W$304,B30,Orders!$Y$5:$Y$304,"&lt;&gt;Cancelled"))</f>
        <v>0</v>
      </c>
      <c r="E30" s="25" t="n">
        <f aca="false">IF(OR(D30="",C30=""),"",C30-D30)</f>
        <v>3</v>
      </c>
      <c r="F30" s="25" t="str">
        <f aca="false">IF(D30="","",IF(C30="","Set a max",IF(D30&gt;C30,"DOUBLE-BOOKED",IF(D30=C30,"FULL","OPEN"))))</f>
        <v>OPEN</v>
      </c>
    </row>
    <row r="31" customFormat="false" ht="15" hidden="false" customHeight="false" outlineLevel="0" collapsed="false">
      <c r="A31" s="28" t="n">
        <v>46421</v>
      </c>
      <c r="B31" s="29" t="s">
        <v>102</v>
      </c>
      <c r="C31" s="29" t="n">
        <v>3</v>
      </c>
      <c r="D31" s="25" t="n">
        <f aca="false">IF(OR(A31="",B31=""),"",COUNTIFS(Orders!$V$5:$V$304,A31,Orders!$W$5:$W$304,B31,Orders!$Y$5:$Y$304,"&lt;&gt;Cancelled"))</f>
        <v>0</v>
      </c>
      <c r="E31" s="25" t="n">
        <f aca="false">IF(OR(D31="",C31=""),"",C31-D31)</f>
        <v>3</v>
      </c>
      <c r="F31" s="25" t="str">
        <f aca="false">IF(D31="","",IF(C31="","Set a max",IF(D31&gt;C31,"DOUBLE-BOOKED",IF(D31=C31,"FULL","OPEN"))))</f>
        <v>OPEN</v>
      </c>
    </row>
    <row r="32" customFormat="false" ht="15" hidden="false" customHeight="false" outlineLevel="0" collapsed="false">
      <c r="A32" s="28" t="n">
        <v>46421</v>
      </c>
      <c r="B32" s="29" t="s">
        <v>75</v>
      </c>
      <c r="C32" s="29" t="n">
        <v>3</v>
      </c>
      <c r="D32" s="25" t="n">
        <f aca="false">IF(OR(A32="",B32=""),"",COUNTIFS(Orders!$V$5:$V$304,A32,Orders!$W$5:$W$304,B32,Orders!$Y$5:$Y$304,"&lt;&gt;Cancelled"))</f>
        <v>0</v>
      </c>
      <c r="E32" s="25" t="n">
        <f aca="false">IF(OR(D32="",C32=""),"",C32-D32)</f>
        <v>3</v>
      </c>
      <c r="F32" s="25" t="str">
        <f aca="false">IF(D32="","",IF(C32="","Set a max",IF(D32&gt;C32,"DOUBLE-BOOKED",IF(D32=C32,"FULL","OPEN"))))</f>
        <v>OPEN</v>
      </c>
    </row>
    <row r="33" customFormat="false" ht="15" hidden="false" customHeight="false" outlineLevel="0" collapsed="false">
      <c r="A33" s="28" t="n">
        <v>46421</v>
      </c>
      <c r="B33" s="29" t="s">
        <v>127</v>
      </c>
      <c r="C33" s="29" t="n">
        <v>3</v>
      </c>
      <c r="D33" s="25" t="n">
        <f aca="false">IF(OR(A33="",B33=""),"",COUNTIFS(Orders!$V$5:$V$304,A33,Orders!$W$5:$W$304,B33,Orders!$Y$5:$Y$304,"&lt;&gt;Cancelled"))</f>
        <v>0</v>
      </c>
      <c r="E33" s="25" t="n">
        <f aca="false">IF(OR(D33="",C33=""),"",C33-D33)</f>
        <v>3</v>
      </c>
      <c r="F33" s="25" t="str">
        <f aca="false">IF(D33="","",IF(C33="","Set a max",IF(D33&gt;C33,"DOUBLE-BOOKED",IF(D33=C33,"FULL","OPEN"))))</f>
        <v>OPEN</v>
      </c>
    </row>
    <row r="34" customFormat="false" ht="15" hidden="false" customHeight="false" outlineLevel="0" collapsed="false">
      <c r="A34" s="28" t="n">
        <v>46421</v>
      </c>
      <c r="B34" s="29" t="s">
        <v>96</v>
      </c>
      <c r="C34" s="29" t="n">
        <v>3</v>
      </c>
      <c r="D34" s="25" t="n">
        <f aca="false">IF(OR(A34="",B34=""),"",COUNTIFS(Orders!$V$5:$V$304,A34,Orders!$W$5:$W$304,B34,Orders!$Y$5:$Y$304,"&lt;&gt;Cancelled"))</f>
        <v>1</v>
      </c>
      <c r="E34" s="25" t="n">
        <f aca="false">IF(OR(D34="",C34=""),"",C34-D34)</f>
        <v>2</v>
      </c>
      <c r="F34" s="25" t="str">
        <f aca="false">IF(D34="","",IF(C34="","Set a max",IF(D34&gt;C34,"DOUBLE-BOOKED",IF(D34=C34,"FULL","OPEN"))))</f>
        <v>OPEN</v>
      </c>
    </row>
    <row r="35" customFormat="false" ht="15" hidden="false" customHeight="false" outlineLevel="0" collapsed="false">
      <c r="A35" s="28" t="n">
        <v>46421</v>
      </c>
      <c r="B35" s="29" t="s">
        <v>128</v>
      </c>
      <c r="C35" s="29" t="n">
        <v>3</v>
      </c>
      <c r="D35" s="25" t="n">
        <f aca="false">IF(OR(A35="",B35=""),"",COUNTIFS(Orders!$V$5:$V$304,A35,Orders!$W$5:$W$304,B35,Orders!$Y$5:$Y$304,"&lt;&gt;Cancelled"))</f>
        <v>0</v>
      </c>
      <c r="E35" s="25" t="n">
        <f aca="false">IF(OR(D35="",C35=""),"",C35-D35)</f>
        <v>3</v>
      </c>
      <c r="F35" s="25" t="str">
        <f aca="false">IF(D35="","",IF(C35="","Set a max",IF(D35&gt;C35,"DOUBLE-BOOKED",IF(D35=C35,"FULL","OPEN"))))</f>
        <v>OPEN</v>
      </c>
    </row>
    <row r="36" customFormat="false" ht="15" hidden="false" customHeight="false" outlineLevel="0" collapsed="false">
      <c r="A36" s="28" t="n">
        <v>46422</v>
      </c>
      <c r="B36" s="29" t="s">
        <v>126</v>
      </c>
      <c r="C36" s="29" t="n">
        <v>3</v>
      </c>
      <c r="D36" s="25" t="n">
        <f aca="false">IF(OR(A36="",B36=""),"",COUNTIFS(Orders!$V$5:$V$304,A36,Orders!$W$5:$W$304,B36,Orders!$Y$5:$Y$304,"&lt;&gt;Cancelled"))</f>
        <v>0</v>
      </c>
      <c r="E36" s="25" t="n">
        <f aca="false">IF(OR(D36="",C36=""),"",C36-D36)</f>
        <v>3</v>
      </c>
      <c r="F36" s="25" t="str">
        <f aca="false">IF(D36="","",IF(C36="","Set a max",IF(D36&gt;C36,"DOUBLE-BOOKED",IF(D36=C36,"FULL","OPEN"))))</f>
        <v>OPEN</v>
      </c>
    </row>
    <row r="37" customFormat="false" ht="15" hidden="false" customHeight="false" outlineLevel="0" collapsed="false">
      <c r="A37" s="28" t="n">
        <v>46422</v>
      </c>
      <c r="B37" s="29" t="s">
        <v>102</v>
      </c>
      <c r="C37" s="29" t="n">
        <v>3</v>
      </c>
      <c r="D37" s="25" t="n">
        <f aca="false">IF(OR(A37="",B37=""),"",COUNTIFS(Orders!$V$5:$V$304,A37,Orders!$W$5:$W$304,B37,Orders!$Y$5:$Y$304,"&lt;&gt;Cancelled"))</f>
        <v>0</v>
      </c>
      <c r="E37" s="25" t="n">
        <f aca="false">IF(OR(D37="",C37=""),"",C37-D37)</f>
        <v>3</v>
      </c>
      <c r="F37" s="25" t="str">
        <f aca="false">IF(D37="","",IF(C37="","Set a max",IF(D37&gt;C37,"DOUBLE-BOOKED",IF(D37=C37,"FULL","OPEN"))))</f>
        <v>OPEN</v>
      </c>
    </row>
    <row r="38" customFormat="false" ht="15" hidden="false" customHeight="false" outlineLevel="0" collapsed="false">
      <c r="A38" s="28" t="n">
        <v>46422</v>
      </c>
      <c r="B38" s="29" t="s">
        <v>75</v>
      </c>
      <c r="C38" s="29" t="n">
        <v>3</v>
      </c>
      <c r="D38" s="25" t="n">
        <f aca="false">IF(OR(A38="",B38=""),"",COUNTIFS(Orders!$V$5:$V$304,A38,Orders!$W$5:$W$304,B38,Orders!$Y$5:$Y$304,"&lt;&gt;Cancelled"))</f>
        <v>0</v>
      </c>
      <c r="E38" s="25" t="n">
        <f aca="false">IF(OR(D38="",C38=""),"",C38-D38)</f>
        <v>3</v>
      </c>
      <c r="F38" s="25" t="str">
        <f aca="false">IF(D38="","",IF(C38="","Set a max",IF(D38&gt;C38,"DOUBLE-BOOKED",IF(D38=C38,"FULL","OPEN"))))</f>
        <v>OPEN</v>
      </c>
    </row>
    <row r="39" customFormat="false" ht="15" hidden="false" customHeight="false" outlineLevel="0" collapsed="false">
      <c r="A39" s="28" t="n">
        <v>46422</v>
      </c>
      <c r="B39" s="29" t="s">
        <v>127</v>
      </c>
      <c r="C39" s="29" t="n">
        <v>3</v>
      </c>
      <c r="D39" s="25" t="n">
        <f aca="false">IF(OR(A39="",B39=""),"",COUNTIFS(Orders!$V$5:$V$304,A39,Orders!$W$5:$W$304,B39,Orders!$Y$5:$Y$304,"&lt;&gt;Cancelled"))</f>
        <v>0</v>
      </c>
      <c r="E39" s="25" t="n">
        <f aca="false">IF(OR(D39="",C39=""),"",C39-D39)</f>
        <v>3</v>
      </c>
      <c r="F39" s="25" t="str">
        <f aca="false">IF(D39="","",IF(C39="","Set a max",IF(D39&gt;C39,"DOUBLE-BOOKED",IF(D39=C39,"FULL","OPEN"))))</f>
        <v>OPEN</v>
      </c>
    </row>
    <row r="40" customFormat="false" ht="15" hidden="false" customHeight="false" outlineLevel="0" collapsed="false">
      <c r="A40" s="28" t="n">
        <v>46422</v>
      </c>
      <c r="B40" s="29" t="s">
        <v>96</v>
      </c>
      <c r="C40" s="29" t="n">
        <v>3</v>
      </c>
      <c r="D40" s="25" t="n">
        <f aca="false">IF(OR(A40="",B40=""),"",COUNTIFS(Orders!$V$5:$V$304,A40,Orders!$W$5:$W$304,B40,Orders!$Y$5:$Y$304,"&lt;&gt;Cancelled"))</f>
        <v>0</v>
      </c>
      <c r="E40" s="25" t="n">
        <f aca="false">IF(OR(D40="",C40=""),"",C40-D40)</f>
        <v>3</v>
      </c>
      <c r="F40" s="25" t="str">
        <f aca="false">IF(D40="","",IF(C40="","Set a max",IF(D40&gt;C40,"DOUBLE-BOOKED",IF(D40=C40,"FULL","OPEN"))))</f>
        <v>OPEN</v>
      </c>
    </row>
    <row r="41" customFormat="false" ht="15" hidden="false" customHeight="false" outlineLevel="0" collapsed="false">
      <c r="A41" s="28" t="n">
        <v>46422</v>
      </c>
      <c r="B41" s="29" t="s">
        <v>128</v>
      </c>
      <c r="C41" s="29" t="n">
        <v>3</v>
      </c>
      <c r="D41" s="25" t="n">
        <f aca="false">IF(OR(A41="",B41=""),"",COUNTIFS(Orders!$V$5:$V$304,A41,Orders!$W$5:$W$304,B41,Orders!$Y$5:$Y$304,"&lt;&gt;Cancelled"))</f>
        <v>0</v>
      </c>
      <c r="E41" s="25" t="n">
        <f aca="false">IF(OR(D41="",C41=""),"",C41-D41)</f>
        <v>3</v>
      </c>
      <c r="F41" s="25" t="str">
        <f aca="false">IF(D41="","",IF(C41="","Set a max",IF(D41&gt;C41,"DOUBLE-BOOKED",IF(D41=C41,"FULL","OPEN"))))</f>
        <v>OPEN</v>
      </c>
    </row>
    <row r="42" customFormat="false" ht="15" hidden="false" customHeight="false" outlineLevel="0" collapsed="false">
      <c r="A42" s="28"/>
      <c r="B42" s="29"/>
      <c r="C42" s="29"/>
      <c r="D42" s="25" t="str">
        <f aca="false">IF(OR(A42="",B42=""),"",COUNTIFS(Orders!$V$5:$V$304,A42,Orders!$W$5:$W$304,B42,Orders!$Y$5:$Y$304,"&lt;&gt;Cancelled"))</f>
        <v/>
      </c>
      <c r="E42" s="25" t="str">
        <f aca="false">IF(OR(D42="",C42=""),"",C42-D42)</f>
        <v/>
      </c>
      <c r="F42" s="25" t="str">
        <f aca="false">IF(D42="","",IF(C42="","Set a max",IF(D42&gt;C42,"DOUBLE-BOOKED",IF(D42=C42,"FULL","OPEN"))))</f>
        <v/>
      </c>
    </row>
    <row r="43" customFormat="false" ht="15" hidden="false" customHeight="false" outlineLevel="0" collapsed="false">
      <c r="A43" s="28"/>
      <c r="B43" s="29"/>
      <c r="C43" s="29"/>
      <c r="D43" s="25" t="str">
        <f aca="false">IF(OR(A43="",B43=""),"",COUNTIFS(Orders!$V$5:$V$304,A43,Orders!$W$5:$W$304,B43,Orders!$Y$5:$Y$304,"&lt;&gt;Cancelled"))</f>
        <v/>
      </c>
      <c r="E43" s="25" t="str">
        <f aca="false">IF(OR(D43="",C43=""),"",C43-D43)</f>
        <v/>
      </c>
      <c r="F43" s="25" t="str">
        <f aca="false">IF(D43="","",IF(C43="","Set a max",IF(D43&gt;C43,"DOUBLE-BOOKED",IF(D43=C43,"FULL","OPEN"))))</f>
        <v/>
      </c>
    </row>
    <row r="44" customFormat="false" ht="15" hidden="false" customHeight="false" outlineLevel="0" collapsed="false">
      <c r="A44" s="28"/>
      <c r="B44" s="29"/>
      <c r="C44" s="29"/>
      <c r="D44" s="25" t="str">
        <f aca="false">IF(OR(A44="",B44=""),"",COUNTIFS(Orders!$V$5:$V$304,A44,Orders!$W$5:$W$304,B44,Orders!$Y$5:$Y$304,"&lt;&gt;Cancelled"))</f>
        <v/>
      </c>
      <c r="E44" s="25" t="str">
        <f aca="false">IF(OR(D44="",C44=""),"",C44-D44)</f>
        <v/>
      </c>
      <c r="F44" s="25" t="str">
        <f aca="false">IF(D44="","",IF(C44="","Set a max",IF(D44&gt;C44,"DOUBLE-BOOKED",IF(D44=C44,"FULL","OPEN"))))</f>
        <v/>
      </c>
    </row>
    <row r="45" customFormat="false" ht="15" hidden="false" customHeight="false" outlineLevel="0" collapsed="false">
      <c r="A45" s="28"/>
      <c r="B45" s="29"/>
      <c r="C45" s="29"/>
      <c r="D45" s="25" t="str">
        <f aca="false">IF(OR(A45="",B45=""),"",COUNTIFS(Orders!$V$5:$V$304,A45,Orders!$W$5:$W$304,B45,Orders!$Y$5:$Y$304,"&lt;&gt;Cancelled"))</f>
        <v/>
      </c>
      <c r="E45" s="25" t="str">
        <f aca="false">IF(OR(D45="",C45=""),"",C45-D45)</f>
        <v/>
      </c>
      <c r="F45" s="25" t="str">
        <f aca="false">IF(D45="","",IF(C45="","Set a max",IF(D45&gt;C45,"DOUBLE-BOOKED",IF(D45=C45,"FULL","OPEN"))))</f>
        <v/>
      </c>
    </row>
    <row r="46" customFormat="false" ht="15" hidden="false" customHeight="false" outlineLevel="0" collapsed="false">
      <c r="A46" s="28"/>
      <c r="B46" s="29"/>
      <c r="C46" s="29"/>
      <c r="D46" s="25" t="str">
        <f aca="false">IF(OR(A46="",B46=""),"",COUNTIFS(Orders!$V$5:$V$304,A46,Orders!$W$5:$W$304,B46,Orders!$Y$5:$Y$304,"&lt;&gt;Cancelled"))</f>
        <v/>
      </c>
      <c r="E46" s="25" t="str">
        <f aca="false">IF(OR(D46="",C46=""),"",C46-D46)</f>
        <v/>
      </c>
      <c r="F46" s="25" t="str">
        <f aca="false">IF(D46="","",IF(C46="","Set a max",IF(D46&gt;C46,"DOUBLE-BOOKED",IF(D46=C46,"FULL","OPEN"))))</f>
        <v/>
      </c>
    </row>
    <row r="47" customFormat="false" ht="15" hidden="false" customHeight="false" outlineLevel="0" collapsed="false">
      <c r="A47" s="28"/>
      <c r="B47" s="29"/>
      <c r="C47" s="29"/>
      <c r="D47" s="25" t="str">
        <f aca="false">IF(OR(A47="",B47=""),"",COUNTIFS(Orders!$V$5:$V$304,A47,Orders!$W$5:$W$304,B47,Orders!$Y$5:$Y$304,"&lt;&gt;Cancelled"))</f>
        <v/>
      </c>
      <c r="E47" s="25" t="str">
        <f aca="false">IF(OR(D47="",C47=""),"",C47-D47)</f>
        <v/>
      </c>
      <c r="F47" s="25" t="str">
        <f aca="false">IF(D47="","",IF(C47="","Set a max",IF(D47&gt;C47,"DOUBLE-BOOKED",IF(D47=C47,"FULL","OPEN"))))</f>
        <v/>
      </c>
    </row>
    <row r="48" customFormat="false" ht="15" hidden="false" customHeight="false" outlineLevel="0" collapsed="false">
      <c r="A48" s="28"/>
      <c r="B48" s="29"/>
      <c r="C48" s="29"/>
      <c r="D48" s="25" t="str">
        <f aca="false">IF(OR(A48="",B48=""),"",COUNTIFS(Orders!$V$5:$V$304,A48,Orders!$W$5:$W$304,B48,Orders!$Y$5:$Y$304,"&lt;&gt;Cancelled"))</f>
        <v/>
      </c>
      <c r="E48" s="25" t="str">
        <f aca="false">IF(OR(D48="",C48=""),"",C48-D48)</f>
        <v/>
      </c>
      <c r="F48" s="25" t="str">
        <f aca="false">IF(D48="","",IF(C48="","Set a max",IF(D48&gt;C48,"DOUBLE-BOOKED",IF(D48=C48,"FULL","OPEN"))))</f>
        <v/>
      </c>
    </row>
    <row r="49" customFormat="false" ht="15" hidden="false" customHeight="false" outlineLevel="0" collapsed="false">
      <c r="A49" s="28"/>
      <c r="B49" s="29"/>
      <c r="C49" s="29"/>
      <c r="D49" s="25" t="str">
        <f aca="false">IF(OR(A49="",B49=""),"",COUNTIFS(Orders!$V$5:$V$304,A49,Orders!$W$5:$W$304,B49,Orders!$Y$5:$Y$304,"&lt;&gt;Cancelled"))</f>
        <v/>
      </c>
      <c r="E49" s="25" t="str">
        <f aca="false">IF(OR(D49="",C49=""),"",C49-D49)</f>
        <v/>
      </c>
      <c r="F49" s="25" t="str">
        <f aca="false">IF(D49="","",IF(C49="","Set a max",IF(D49&gt;C49,"DOUBLE-BOOKED",IF(D49=C49,"FULL","OPEN"))))</f>
        <v/>
      </c>
    </row>
    <row r="50" customFormat="false" ht="15" hidden="false" customHeight="false" outlineLevel="0" collapsed="false">
      <c r="A50" s="28"/>
      <c r="B50" s="29"/>
      <c r="C50" s="29"/>
      <c r="D50" s="25" t="str">
        <f aca="false">IF(OR(A50="",B50=""),"",COUNTIFS(Orders!$V$5:$V$304,A50,Orders!$W$5:$W$304,B50,Orders!$Y$5:$Y$304,"&lt;&gt;Cancelled"))</f>
        <v/>
      </c>
      <c r="E50" s="25" t="str">
        <f aca="false">IF(OR(D50="",C50=""),"",C50-D50)</f>
        <v/>
      </c>
      <c r="F50" s="25" t="str">
        <f aca="false">IF(D50="","",IF(C50="","Set a max",IF(D50&gt;C50,"DOUBLE-BOOKED",IF(D50=C50,"FULL","OPEN"))))</f>
        <v/>
      </c>
    </row>
    <row r="51" customFormat="false" ht="15" hidden="false" customHeight="false" outlineLevel="0" collapsed="false">
      <c r="A51" s="28"/>
      <c r="B51" s="29"/>
      <c r="C51" s="29"/>
      <c r="D51" s="25" t="str">
        <f aca="false">IF(OR(A51="",B51=""),"",COUNTIFS(Orders!$V$5:$V$304,A51,Orders!$W$5:$W$304,B51,Orders!$Y$5:$Y$304,"&lt;&gt;Cancelled"))</f>
        <v/>
      </c>
      <c r="E51" s="25" t="str">
        <f aca="false">IF(OR(D51="",C51=""),"",C51-D51)</f>
        <v/>
      </c>
      <c r="F51" s="25" t="str">
        <f aca="false">IF(D51="","",IF(C51="","Set a max",IF(D51&gt;C51,"DOUBLE-BOOKED",IF(D51=C51,"FULL","OPEN"))))</f>
        <v/>
      </c>
    </row>
    <row r="52" customFormat="false" ht="15" hidden="false" customHeight="false" outlineLevel="0" collapsed="false">
      <c r="A52" s="28"/>
      <c r="B52" s="29"/>
      <c r="C52" s="29"/>
      <c r="D52" s="25" t="str">
        <f aca="false">IF(OR(A52="",B52=""),"",COUNTIFS(Orders!$V$5:$V$304,A52,Orders!$W$5:$W$304,B52,Orders!$Y$5:$Y$304,"&lt;&gt;Cancelled"))</f>
        <v/>
      </c>
      <c r="E52" s="25" t="str">
        <f aca="false">IF(OR(D52="",C52=""),"",C52-D52)</f>
        <v/>
      </c>
      <c r="F52" s="25" t="str">
        <f aca="false">IF(D52="","",IF(C52="","Set a max",IF(D52&gt;C52,"DOUBLE-BOOKED",IF(D52=C52,"FULL","OPEN"))))</f>
        <v/>
      </c>
    </row>
    <row r="53" customFormat="false" ht="15" hidden="false" customHeight="false" outlineLevel="0" collapsed="false">
      <c r="A53" s="28"/>
      <c r="B53" s="29"/>
      <c r="C53" s="29"/>
      <c r="D53" s="25" t="str">
        <f aca="false">IF(OR(A53="",B53=""),"",COUNTIFS(Orders!$V$5:$V$304,A53,Orders!$W$5:$W$304,B53,Orders!$Y$5:$Y$304,"&lt;&gt;Cancelled"))</f>
        <v/>
      </c>
      <c r="E53" s="25" t="str">
        <f aca="false">IF(OR(D53="",C53=""),"",C53-D53)</f>
        <v/>
      </c>
      <c r="F53" s="25" t="str">
        <f aca="false">IF(D53="","",IF(C53="","Set a max",IF(D53&gt;C53,"DOUBLE-BOOKED",IF(D53=C53,"FULL","OPEN"))))</f>
        <v/>
      </c>
    </row>
    <row r="54" customFormat="false" ht="15" hidden="false" customHeight="false" outlineLevel="0" collapsed="false">
      <c r="A54" s="28"/>
      <c r="B54" s="29"/>
      <c r="C54" s="29"/>
      <c r="D54" s="25" t="str">
        <f aca="false">IF(OR(A54="",B54=""),"",COUNTIFS(Orders!$V$5:$V$304,A54,Orders!$W$5:$W$304,B54,Orders!$Y$5:$Y$304,"&lt;&gt;Cancelled"))</f>
        <v/>
      </c>
      <c r="E54" s="25" t="str">
        <f aca="false">IF(OR(D54="",C54=""),"",C54-D54)</f>
        <v/>
      </c>
      <c r="F54" s="25" t="str">
        <f aca="false">IF(D54="","",IF(C54="","Set a max",IF(D54&gt;C54,"DOUBLE-BOOKED",IF(D54=C54,"FULL","OPEN"))))</f>
        <v/>
      </c>
    </row>
    <row r="55" customFormat="false" ht="15" hidden="false" customHeight="false" outlineLevel="0" collapsed="false">
      <c r="A55" s="28"/>
      <c r="B55" s="29"/>
      <c r="C55" s="29"/>
      <c r="D55" s="25" t="str">
        <f aca="false">IF(OR(A55="",B55=""),"",COUNTIFS(Orders!$V$5:$V$304,A55,Orders!$W$5:$W$304,B55,Orders!$Y$5:$Y$304,"&lt;&gt;Cancelled"))</f>
        <v/>
      </c>
      <c r="E55" s="25" t="str">
        <f aca="false">IF(OR(D55="",C55=""),"",C55-D55)</f>
        <v/>
      </c>
      <c r="F55" s="25" t="str">
        <f aca="false">IF(D55="","",IF(C55="","Set a max",IF(D55&gt;C55,"DOUBLE-BOOKED",IF(D55=C55,"FULL","OPEN"))))</f>
        <v/>
      </c>
    </row>
    <row r="56" customFormat="false" ht="15" hidden="false" customHeight="false" outlineLevel="0" collapsed="false">
      <c r="A56" s="28"/>
      <c r="B56" s="29"/>
      <c r="C56" s="29"/>
      <c r="D56" s="25" t="str">
        <f aca="false">IF(OR(A56="",B56=""),"",COUNTIFS(Orders!$V$5:$V$304,A56,Orders!$W$5:$W$304,B56,Orders!$Y$5:$Y$304,"&lt;&gt;Cancelled"))</f>
        <v/>
      </c>
      <c r="E56" s="25" t="str">
        <f aca="false">IF(OR(D56="",C56=""),"",C56-D56)</f>
        <v/>
      </c>
      <c r="F56" s="25" t="str">
        <f aca="false">IF(D56="","",IF(C56="","Set a max",IF(D56&gt;C56,"DOUBLE-BOOKED",IF(D56=C56,"FULL","OPEN"))))</f>
        <v/>
      </c>
    </row>
    <row r="57" customFormat="false" ht="15" hidden="false" customHeight="false" outlineLevel="0" collapsed="false">
      <c r="A57" s="28"/>
      <c r="B57" s="29"/>
      <c r="C57" s="29"/>
      <c r="D57" s="25" t="str">
        <f aca="false">IF(OR(A57="",B57=""),"",COUNTIFS(Orders!$V$5:$V$304,A57,Orders!$W$5:$W$304,B57,Orders!$Y$5:$Y$304,"&lt;&gt;Cancelled"))</f>
        <v/>
      </c>
      <c r="E57" s="25" t="str">
        <f aca="false">IF(OR(D57="",C57=""),"",C57-D57)</f>
        <v/>
      </c>
      <c r="F57" s="25" t="str">
        <f aca="false">IF(D57="","",IF(C57="","Set a max",IF(D57&gt;C57,"DOUBLE-BOOKED",IF(D57=C57,"FULL","OPEN"))))</f>
        <v/>
      </c>
    </row>
    <row r="58" customFormat="false" ht="15" hidden="false" customHeight="false" outlineLevel="0" collapsed="false">
      <c r="A58" s="28"/>
      <c r="B58" s="29"/>
      <c r="C58" s="29"/>
      <c r="D58" s="25" t="str">
        <f aca="false">IF(OR(A58="",B58=""),"",COUNTIFS(Orders!$V$5:$V$304,A58,Orders!$W$5:$W$304,B58,Orders!$Y$5:$Y$304,"&lt;&gt;Cancelled"))</f>
        <v/>
      </c>
      <c r="E58" s="25" t="str">
        <f aca="false">IF(OR(D58="",C58=""),"",C58-D58)</f>
        <v/>
      </c>
      <c r="F58" s="25" t="str">
        <f aca="false">IF(D58="","",IF(C58="","Set a max",IF(D58&gt;C58,"DOUBLE-BOOKED",IF(D58=C58,"FULL","OPEN"))))</f>
        <v/>
      </c>
    </row>
    <row r="59" customFormat="false" ht="15" hidden="false" customHeight="false" outlineLevel="0" collapsed="false">
      <c r="A59" s="28"/>
      <c r="B59" s="29"/>
      <c r="C59" s="29"/>
      <c r="D59" s="25" t="str">
        <f aca="false">IF(OR(A59="",B59=""),"",COUNTIFS(Orders!$V$5:$V$304,A59,Orders!$W$5:$W$304,B59,Orders!$Y$5:$Y$304,"&lt;&gt;Cancelled"))</f>
        <v/>
      </c>
      <c r="E59" s="25" t="str">
        <f aca="false">IF(OR(D59="",C59=""),"",C59-D59)</f>
        <v/>
      </c>
      <c r="F59" s="25" t="str">
        <f aca="false">IF(D59="","",IF(C59="","Set a max",IF(D59&gt;C59,"DOUBLE-BOOKED",IF(D59=C59,"FULL","OPEN"))))</f>
        <v/>
      </c>
    </row>
    <row r="60" customFormat="false" ht="15" hidden="false" customHeight="false" outlineLevel="0" collapsed="false">
      <c r="A60" s="28"/>
      <c r="B60" s="29"/>
      <c r="C60" s="29"/>
      <c r="D60" s="25" t="str">
        <f aca="false">IF(OR(A60="",B60=""),"",COUNTIFS(Orders!$V$5:$V$304,A60,Orders!$W$5:$W$304,B60,Orders!$Y$5:$Y$304,"&lt;&gt;Cancelled"))</f>
        <v/>
      </c>
      <c r="E60" s="25" t="str">
        <f aca="false">IF(OR(D60="",C60=""),"",C60-D60)</f>
        <v/>
      </c>
      <c r="F60" s="25" t="str">
        <f aca="false">IF(D60="","",IF(C60="","Set a max",IF(D60&gt;C60,"DOUBLE-BOOKED",IF(D60=C60,"FULL","OPEN"))))</f>
        <v/>
      </c>
    </row>
    <row r="61" customFormat="false" ht="15" hidden="false" customHeight="false" outlineLevel="0" collapsed="false">
      <c r="A61" s="28"/>
      <c r="B61" s="29"/>
      <c r="C61" s="29"/>
      <c r="D61" s="25" t="str">
        <f aca="false">IF(OR(A61="",B61=""),"",COUNTIFS(Orders!$V$5:$V$304,A61,Orders!$W$5:$W$304,B61,Orders!$Y$5:$Y$304,"&lt;&gt;Cancelled"))</f>
        <v/>
      </c>
      <c r="E61" s="25" t="str">
        <f aca="false">IF(OR(D61="",C61=""),"",C61-D61)</f>
        <v/>
      </c>
      <c r="F61" s="25" t="str">
        <f aca="false">IF(D61="","",IF(C61="","Set a max",IF(D61&gt;C61,"DOUBLE-BOOKED",IF(D61=C61,"FULL","OPEN"))))</f>
        <v/>
      </c>
    </row>
    <row r="62" customFormat="false" ht="15" hidden="false" customHeight="false" outlineLevel="0" collapsed="false">
      <c r="A62" s="28"/>
      <c r="B62" s="29"/>
      <c r="C62" s="29"/>
      <c r="D62" s="25" t="str">
        <f aca="false">IF(OR(A62="",B62=""),"",COUNTIFS(Orders!$V$5:$V$304,A62,Orders!$W$5:$W$304,B62,Orders!$Y$5:$Y$304,"&lt;&gt;Cancelled"))</f>
        <v/>
      </c>
      <c r="E62" s="25" t="str">
        <f aca="false">IF(OR(D62="",C62=""),"",C62-D62)</f>
        <v/>
      </c>
      <c r="F62" s="25" t="str">
        <f aca="false">IF(D62="","",IF(C62="","Set a max",IF(D62&gt;C62,"DOUBLE-BOOKED",IF(D62=C62,"FULL","OPEN"))))</f>
        <v/>
      </c>
    </row>
    <row r="63" customFormat="false" ht="15" hidden="false" customHeight="false" outlineLevel="0" collapsed="false">
      <c r="A63" s="28"/>
      <c r="B63" s="29"/>
      <c r="C63" s="29"/>
      <c r="D63" s="25" t="str">
        <f aca="false">IF(OR(A63="",B63=""),"",COUNTIFS(Orders!$V$5:$V$304,A63,Orders!$W$5:$W$304,B63,Orders!$Y$5:$Y$304,"&lt;&gt;Cancelled"))</f>
        <v/>
      </c>
      <c r="E63" s="25" t="str">
        <f aca="false">IF(OR(D63="",C63=""),"",C63-D63)</f>
        <v/>
      </c>
      <c r="F63" s="25" t="str">
        <f aca="false">IF(D63="","",IF(C63="","Set a max",IF(D63&gt;C63,"DOUBLE-BOOKED",IF(D63=C63,"FULL","OPEN"))))</f>
        <v/>
      </c>
    </row>
    <row r="64" customFormat="false" ht="15" hidden="false" customHeight="false" outlineLevel="0" collapsed="false">
      <c r="A64" s="28"/>
      <c r="B64" s="29"/>
      <c r="C64" s="29"/>
      <c r="D64" s="25" t="str">
        <f aca="false">IF(OR(A64="",B64=""),"",COUNTIFS(Orders!$V$5:$V$304,A64,Orders!$W$5:$W$304,B64,Orders!$Y$5:$Y$304,"&lt;&gt;Cancelled"))</f>
        <v/>
      </c>
      <c r="E64" s="25" t="str">
        <f aca="false">IF(OR(D64="",C64=""),"",C64-D64)</f>
        <v/>
      </c>
      <c r="F64" s="25" t="str">
        <f aca="false">IF(D64="","",IF(C64="","Set a max",IF(D64&gt;C64,"DOUBLE-BOOKED",IF(D64=C64,"FULL","OPEN"))))</f>
        <v/>
      </c>
    </row>
    <row r="65" customFormat="false" ht="15" hidden="false" customHeight="false" outlineLevel="0" collapsed="false">
      <c r="A65" s="28"/>
      <c r="B65" s="29"/>
      <c r="C65" s="29"/>
      <c r="D65" s="25" t="str">
        <f aca="false">IF(OR(A65="",B65=""),"",COUNTIFS(Orders!$V$5:$V$304,A65,Orders!$W$5:$W$304,B65,Orders!$Y$5:$Y$304,"&lt;&gt;Cancelled"))</f>
        <v/>
      </c>
      <c r="E65" s="25" t="str">
        <f aca="false">IF(OR(D65="",C65=""),"",C65-D65)</f>
        <v/>
      </c>
      <c r="F65" s="25" t="str">
        <f aca="false">IF(D65="","",IF(C65="","Set a max",IF(D65&gt;C65,"DOUBLE-BOOKED",IF(D65=C65,"FULL","OPEN"))))</f>
        <v/>
      </c>
    </row>
    <row r="66" customFormat="false" ht="15" hidden="false" customHeight="false" outlineLevel="0" collapsed="false">
      <c r="A66" s="28"/>
      <c r="B66" s="29"/>
      <c r="C66" s="29"/>
      <c r="D66" s="25" t="str">
        <f aca="false">IF(OR(A66="",B66=""),"",COUNTIFS(Orders!$V$5:$V$304,A66,Orders!$W$5:$W$304,B66,Orders!$Y$5:$Y$304,"&lt;&gt;Cancelled"))</f>
        <v/>
      </c>
      <c r="E66" s="25" t="str">
        <f aca="false">IF(OR(D66="",C66=""),"",C66-D66)</f>
        <v/>
      </c>
      <c r="F66" s="25" t="str">
        <f aca="false">IF(D66="","",IF(C66="","Set a max",IF(D66&gt;C66,"DOUBLE-BOOKED",IF(D66=C66,"FULL","OPEN"))))</f>
        <v/>
      </c>
    </row>
    <row r="67" customFormat="false" ht="15" hidden="false" customHeight="false" outlineLevel="0" collapsed="false">
      <c r="A67" s="28"/>
      <c r="B67" s="29"/>
      <c r="C67" s="29"/>
      <c r="D67" s="25" t="str">
        <f aca="false">IF(OR(A67="",B67=""),"",COUNTIFS(Orders!$V$5:$V$304,A67,Orders!$W$5:$W$304,B67,Orders!$Y$5:$Y$304,"&lt;&gt;Cancelled"))</f>
        <v/>
      </c>
      <c r="E67" s="25" t="str">
        <f aca="false">IF(OR(D67="",C67=""),"",C67-D67)</f>
        <v/>
      </c>
      <c r="F67" s="25" t="str">
        <f aca="false">IF(D67="","",IF(C67="","Set a max",IF(D67&gt;C67,"DOUBLE-BOOKED",IF(D67=C67,"FULL","OPEN"))))</f>
        <v/>
      </c>
    </row>
    <row r="68" customFormat="false" ht="15" hidden="false" customHeight="false" outlineLevel="0" collapsed="false">
      <c r="A68" s="28"/>
      <c r="B68" s="29"/>
      <c r="C68" s="29"/>
      <c r="D68" s="25" t="str">
        <f aca="false">IF(OR(A68="",B68=""),"",COUNTIFS(Orders!$V$5:$V$304,A68,Orders!$W$5:$W$304,B68,Orders!$Y$5:$Y$304,"&lt;&gt;Cancelled"))</f>
        <v/>
      </c>
      <c r="E68" s="25" t="str">
        <f aca="false">IF(OR(D68="",C68=""),"",C68-D68)</f>
        <v/>
      </c>
      <c r="F68" s="25" t="str">
        <f aca="false">IF(D68="","",IF(C68="","Set a max",IF(D68&gt;C68,"DOUBLE-BOOKED",IF(D68=C68,"FULL","OPEN"))))</f>
        <v/>
      </c>
    </row>
    <row r="69" customFormat="false" ht="15" hidden="false" customHeight="false" outlineLevel="0" collapsed="false">
      <c r="A69" s="28"/>
      <c r="B69" s="29"/>
      <c r="C69" s="29"/>
      <c r="D69" s="25" t="str">
        <f aca="false">IF(OR(A69="",B69=""),"",COUNTIFS(Orders!$V$5:$V$304,A69,Orders!$W$5:$W$304,B69,Orders!$Y$5:$Y$304,"&lt;&gt;Cancelled"))</f>
        <v/>
      </c>
      <c r="E69" s="25" t="str">
        <f aca="false">IF(OR(D69="",C69=""),"",C69-D69)</f>
        <v/>
      </c>
      <c r="F69" s="25" t="str">
        <f aca="false">IF(D69="","",IF(C69="","Set a max",IF(D69&gt;C69,"DOUBLE-BOOKED",IF(D69=C69,"FULL","OPEN"))))</f>
        <v/>
      </c>
    </row>
    <row r="70" customFormat="false" ht="15" hidden="false" customHeight="false" outlineLevel="0" collapsed="false">
      <c r="A70" s="28"/>
      <c r="B70" s="29"/>
      <c r="C70" s="29"/>
      <c r="D70" s="25" t="str">
        <f aca="false">IF(OR(A70="",B70=""),"",COUNTIFS(Orders!$V$5:$V$304,A70,Orders!$W$5:$W$304,B70,Orders!$Y$5:$Y$304,"&lt;&gt;Cancelled"))</f>
        <v/>
      </c>
      <c r="E70" s="25" t="str">
        <f aca="false">IF(OR(D70="",C70=""),"",C70-D70)</f>
        <v/>
      </c>
      <c r="F70" s="25" t="str">
        <f aca="false">IF(D70="","",IF(C70="","Set a max",IF(D70&gt;C70,"DOUBLE-BOOKED",IF(D70=C70,"FULL","OPEN"))))</f>
        <v/>
      </c>
    </row>
    <row r="71" customFormat="false" ht="15" hidden="false" customHeight="false" outlineLevel="0" collapsed="false">
      <c r="A71" s="28"/>
      <c r="B71" s="29"/>
      <c r="C71" s="29"/>
      <c r="D71" s="25" t="str">
        <f aca="false">IF(OR(A71="",B71=""),"",COUNTIFS(Orders!$V$5:$V$304,A71,Orders!$W$5:$W$304,B71,Orders!$Y$5:$Y$304,"&lt;&gt;Cancelled"))</f>
        <v/>
      </c>
      <c r="E71" s="25" t="str">
        <f aca="false">IF(OR(D71="",C71=""),"",C71-D71)</f>
        <v/>
      </c>
      <c r="F71" s="25" t="str">
        <f aca="false">IF(D71="","",IF(C71="","Set a max",IF(D71&gt;C71,"DOUBLE-BOOKED",IF(D71=C71,"FULL","OPEN"))))</f>
        <v/>
      </c>
    </row>
    <row r="72" customFormat="false" ht="15" hidden="false" customHeight="false" outlineLevel="0" collapsed="false">
      <c r="A72" s="28"/>
      <c r="B72" s="29"/>
      <c r="C72" s="29"/>
      <c r="D72" s="25" t="str">
        <f aca="false">IF(OR(A72="",B72=""),"",COUNTIFS(Orders!$V$5:$V$304,A72,Orders!$W$5:$W$304,B72,Orders!$Y$5:$Y$304,"&lt;&gt;Cancelled"))</f>
        <v/>
      </c>
      <c r="E72" s="25" t="str">
        <f aca="false">IF(OR(D72="",C72=""),"",C72-D72)</f>
        <v/>
      </c>
      <c r="F72" s="25" t="str">
        <f aca="false">IF(D72="","",IF(C72="","Set a max",IF(D72&gt;C72,"DOUBLE-BOOKED",IF(D72=C72,"FULL","OPEN"))))</f>
        <v/>
      </c>
    </row>
    <row r="73" customFormat="false" ht="15" hidden="false" customHeight="false" outlineLevel="0" collapsed="false">
      <c r="A73" s="28"/>
      <c r="B73" s="29"/>
      <c r="C73" s="29"/>
      <c r="D73" s="25" t="str">
        <f aca="false">IF(OR(A73="",B73=""),"",COUNTIFS(Orders!$V$5:$V$304,A73,Orders!$W$5:$W$304,B73,Orders!$Y$5:$Y$304,"&lt;&gt;Cancelled"))</f>
        <v/>
      </c>
      <c r="E73" s="25" t="str">
        <f aca="false">IF(OR(D73="",C73=""),"",C73-D73)</f>
        <v/>
      </c>
      <c r="F73" s="25" t="str">
        <f aca="false">IF(D73="","",IF(C73="","Set a max",IF(D73&gt;C73,"DOUBLE-BOOKED",IF(D73=C73,"FULL","OPEN"))))</f>
        <v/>
      </c>
    </row>
    <row r="74" customFormat="false" ht="15" hidden="false" customHeight="false" outlineLevel="0" collapsed="false">
      <c r="A74" s="28"/>
      <c r="B74" s="29"/>
      <c r="C74" s="29"/>
      <c r="D74" s="25" t="str">
        <f aca="false">IF(OR(A74="",B74=""),"",COUNTIFS(Orders!$V$5:$V$304,A74,Orders!$W$5:$W$304,B74,Orders!$Y$5:$Y$304,"&lt;&gt;Cancelled"))</f>
        <v/>
      </c>
      <c r="E74" s="25" t="str">
        <f aca="false">IF(OR(D74="",C74=""),"",C74-D74)</f>
        <v/>
      </c>
      <c r="F74" s="25" t="str">
        <f aca="false">IF(D74="","",IF(C74="","Set a max",IF(D74&gt;C74,"DOUBLE-BOOKED",IF(D74=C74,"FULL","OPEN"))))</f>
        <v/>
      </c>
    </row>
    <row r="75" customFormat="false" ht="15" hidden="false" customHeight="false" outlineLevel="0" collapsed="false">
      <c r="A75" s="28"/>
      <c r="B75" s="29"/>
      <c r="C75" s="29"/>
      <c r="D75" s="25" t="str">
        <f aca="false">IF(OR(A75="",B75=""),"",COUNTIFS(Orders!$V$5:$V$304,A75,Orders!$W$5:$W$304,B75,Orders!$Y$5:$Y$304,"&lt;&gt;Cancelled"))</f>
        <v/>
      </c>
      <c r="E75" s="25" t="str">
        <f aca="false">IF(OR(D75="",C75=""),"",C75-D75)</f>
        <v/>
      </c>
      <c r="F75" s="25" t="str">
        <f aca="false">IF(D75="","",IF(C75="","Set a max",IF(D75&gt;C75,"DOUBLE-BOOKED",IF(D75=C75,"FULL","OPEN"))))</f>
        <v/>
      </c>
    </row>
    <row r="76" customFormat="false" ht="15" hidden="false" customHeight="false" outlineLevel="0" collapsed="false">
      <c r="A76" s="28"/>
      <c r="B76" s="29"/>
      <c r="C76" s="29"/>
      <c r="D76" s="25" t="str">
        <f aca="false">IF(OR(A76="",B76=""),"",COUNTIFS(Orders!$V$5:$V$304,A76,Orders!$W$5:$W$304,B76,Orders!$Y$5:$Y$304,"&lt;&gt;Cancelled"))</f>
        <v/>
      </c>
      <c r="E76" s="25" t="str">
        <f aca="false">IF(OR(D76="",C76=""),"",C76-D76)</f>
        <v/>
      </c>
      <c r="F76" s="25" t="str">
        <f aca="false">IF(D76="","",IF(C76="","Set a max",IF(D76&gt;C76,"DOUBLE-BOOKED",IF(D76=C76,"FULL","OPEN"))))</f>
        <v/>
      </c>
    </row>
    <row r="77" customFormat="false" ht="15" hidden="false" customHeight="false" outlineLevel="0" collapsed="false">
      <c r="A77" s="28"/>
      <c r="B77" s="29"/>
      <c r="C77" s="29"/>
      <c r="D77" s="25" t="str">
        <f aca="false">IF(OR(A77="",B77=""),"",COUNTIFS(Orders!$V$5:$V$304,A77,Orders!$W$5:$W$304,B77,Orders!$Y$5:$Y$304,"&lt;&gt;Cancelled"))</f>
        <v/>
      </c>
      <c r="E77" s="25" t="str">
        <f aca="false">IF(OR(D77="",C77=""),"",C77-D77)</f>
        <v/>
      </c>
      <c r="F77" s="25" t="str">
        <f aca="false">IF(D77="","",IF(C77="","Set a max",IF(D77&gt;C77,"DOUBLE-BOOKED",IF(D77=C77,"FULL","OPEN"))))</f>
        <v/>
      </c>
    </row>
    <row r="78" customFormat="false" ht="15" hidden="false" customHeight="false" outlineLevel="0" collapsed="false">
      <c r="A78" s="28"/>
      <c r="B78" s="29"/>
      <c r="C78" s="29"/>
      <c r="D78" s="25" t="str">
        <f aca="false">IF(OR(A78="",B78=""),"",COUNTIFS(Orders!$V$5:$V$304,A78,Orders!$W$5:$W$304,B78,Orders!$Y$5:$Y$304,"&lt;&gt;Cancelled"))</f>
        <v/>
      </c>
      <c r="E78" s="25" t="str">
        <f aca="false">IF(OR(D78="",C78=""),"",C78-D78)</f>
        <v/>
      </c>
      <c r="F78" s="25" t="str">
        <f aca="false">IF(D78="","",IF(C78="","Set a max",IF(D78&gt;C78,"DOUBLE-BOOKED",IF(D78=C78,"FULL","OPEN"))))</f>
        <v/>
      </c>
    </row>
    <row r="79" customFormat="false" ht="15" hidden="false" customHeight="false" outlineLevel="0" collapsed="false">
      <c r="A79" s="28"/>
      <c r="B79" s="29"/>
      <c r="C79" s="29"/>
      <c r="D79" s="25" t="str">
        <f aca="false">IF(OR(A79="",B79=""),"",COUNTIFS(Orders!$V$5:$V$304,A79,Orders!$W$5:$W$304,B79,Orders!$Y$5:$Y$304,"&lt;&gt;Cancelled"))</f>
        <v/>
      </c>
      <c r="E79" s="25" t="str">
        <f aca="false">IF(OR(D79="",C79=""),"",C79-D79)</f>
        <v/>
      </c>
      <c r="F79" s="25" t="str">
        <f aca="false">IF(D79="","",IF(C79="","Set a max",IF(D79&gt;C79,"DOUBLE-BOOKED",IF(D79=C79,"FULL","OPEN"))))</f>
        <v/>
      </c>
    </row>
    <row r="80" customFormat="false" ht="15" hidden="false" customHeight="false" outlineLevel="0" collapsed="false">
      <c r="A80" s="28"/>
      <c r="B80" s="29"/>
      <c r="C80" s="29"/>
      <c r="D80" s="25" t="str">
        <f aca="false">IF(OR(A80="",B80=""),"",COUNTIFS(Orders!$V$5:$V$304,A80,Orders!$W$5:$W$304,B80,Orders!$Y$5:$Y$304,"&lt;&gt;Cancelled"))</f>
        <v/>
      </c>
      <c r="E80" s="25" t="str">
        <f aca="false">IF(OR(D80="",C80=""),"",C80-D80)</f>
        <v/>
      </c>
      <c r="F80" s="25" t="str">
        <f aca="false">IF(D80="","",IF(C80="","Set a max",IF(D80&gt;C80,"DOUBLE-BOOKED",IF(D80=C80,"FULL","OPEN"))))</f>
        <v/>
      </c>
    </row>
    <row r="81" customFormat="false" ht="15" hidden="false" customHeight="false" outlineLevel="0" collapsed="false">
      <c r="A81" s="28"/>
      <c r="B81" s="29"/>
      <c r="C81" s="29"/>
      <c r="D81" s="25" t="str">
        <f aca="false">IF(OR(A81="",B81=""),"",COUNTIFS(Orders!$V$5:$V$304,A81,Orders!$W$5:$W$304,B81,Orders!$Y$5:$Y$304,"&lt;&gt;Cancelled"))</f>
        <v/>
      </c>
      <c r="E81" s="25" t="str">
        <f aca="false">IF(OR(D81="",C81=""),"",C81-D81)</f>
        <v/>
      </c>
      <c r="F81" s="25" t="str">
        <f aca="false">IF(D81="","",IF(C81="","Set a max",IF(D81&gt;C81,"DOUBLE-BOOKED",IF(D81=C81,"FULL","OPEN"))))</f>
        <v/>
      </c>
    </row>
    <row r="82" customFormat="false" ht="15" hidden="false" customHeight="false" outlineLevel="0" collapsed="false">
      <c r="A82" s="28"/>
      <c r="B82" s="29"/>
      <c r="C82" s="29"/>
      <c r="D82" s="25" t="str">
        <f aca="false">IF(OR(A82="",B82=""),"",COUNTIFS(Orders!$V$5:$V$304,A82,Orders!$W$5:$W$304,B82,Orders!$Y$5:$Y$304,"&lt;&gt;Cancelled"))</f>
        <v/>
      </c>
      <c r="E82" s="25" t="str">
        <f aca="false">IF(OR(D82="",C82=""),"",C82-D82)</f>
        <v/>
      </c>
      <c r="F82" s="25" t="str">
        <f aca="false">IF(D82="","",IF(C82="","Set a max",IF(D82&gt;C82,"DOUBLE-BOOKED",IF(D82=C82,"FULL","OPEN"))))</f>
        <v/>
      </c>
    </row>
    <row r="83" customFormat="false" ht="15" hidden="false" customHeight="false" outlineLevel="0" collapsed="false">
      <c r="A83" s="28"/>
      <c r="B83" s="29"/>
      <c r="C83" s="29"/>
      <c r="D83" s="25" t="str">
        <f aca="false">IF(OR(A83="",B83=""),"",COUNTIFS(Orders!$V$5:$V$304,A83,Orders!$W$5:$W$304,B83,Orders!$Y$5:$Y$304,"&lt;&gt;Cancelled"))</f>
        <v/>
      </c>
      <c r="E83" s="25" t="str">
        <f aca="false">IF(OR(D83="",C83=""),"",C83-D83)</f>
        <v/>
      </c>
      <c r="F83" s="25" t="str">
        <f aca="false">IF(D83="","",IF(C83="","Set a max",IF(D83&gt;C83,"DOUBLE-BOOKED",IF(D83=C83,"FULL","OPEN"))))</f>
        <v/>
      </c>
    </row>
    <row r="84" customFormat="false" ht="15" hidden="false" customHeight="false" outlineLevel="0" collapsed="false">
      <c r="A84" s="28"/>
      <c r="B84" s="29"/>
      <c r="C84" s="29"/>
      <c r="D84" s="25" t="str">
        <f aca="false">IF(OR(A84="",B84=""),"",COUNTIFS(Orders!$V$5:$V$304,A84,Orders!$W$5:$W$304,B84,Orders!$Y$5:$Y$304,"&lt;&gt;Cancelled"))</f>
        <v/>
      </c>
      <c r="E84" s="25" t="str">
        <f aca="false">IF(OR(D84="",C84=""),"",C84-D84)</f>
        <v/>
      </c>
      <c r="F84" s="25" t="str">
        <f aca="false">IF(D84="","",IF(C84="","Set a max",IF(D84&gt;C84,"DOUBLE-BOOKED",IF(D84=C84,"FULL","OPEN"))))</f>
        <v/>
      </c>
    </row>
    <row r="85" customFormat="false" ht="15" hidden="false" customHeight="false" outlineLevel="0" collapsed="false">
      <c r="A85" s="28"/>
      <c r="B85" s="29"/>
      <c r="C85" s="29"/>
      <c r="D85" s="25" t="str">
        <f aca="false">IF(OR(A85="",B85=""),"",COUNTIFS(Orders!$V$5:$V$304,A85,Orders!$W$5:$W$304,B85,Orders!$Y$5:$Y$304,"&lt;&gt;Cancelled"))</f>
        <v/>
      </c>
      <c r="E85" s="25" t="str">
        <f aca="false">IF(OR(D85="",C85=""),"",C85-D85)</f>
        <v/>
      </c>
      <c r="F85" s="25" t="str">
        <f aca="false">IF(D85="","",IF(C85="","Set a max",IF(D85&gt;C85,"DOUBLE-BOOKED",IF(D85=C85,"FULL","OPEN"))))</f>
        <v/>
      </c>
    </row>
    <row r="86" customFormat="false" ht="15" hidden="false" customHeight="false" outlineLevel="0" collapsed="false">
      <c r="A86" s="28"/>
      <c r="B86" s="29"/>
      <c r="C86" s="29"/>
      <c r="D86" s="25" t="str">
        <f aca="false">IF(OR(A86="",B86=""),"",COUNTIFS(Orders!$V$5:$V$304,A86,Orders!$W$5:$W$304,B86,Orders!$Y$5:$Y$304,"&lt;&gt;Cancelled"))</f>
        <v/>
      </c>
      <c r="E86" s="25" t="str">
        <f aca="false">IF(OR(D86="",C86=""),"",C86-D86)</f>
        <v/>
      </c>
      <c r="F86" s="25" t="str">
        <f aca="false">IF(D86="","",IF(C86="","Set a max",IF(D86&gt;C86,"DOUBLE-BOOKED",IF(D86=C86,"FULL","OPEN"))))</f>
        <v/>
      </c>
    </row>
    <row r="87" customFormat="false" ht="15" hidden="false" customHeight="false" outlineLevel="0" collapsed="false">
      <c r="A87" s="28"/>
      <c r="B87" s="29"/>
      <c r="C87" s="29"/>
      <c r="D87" s="25" t="str">
        <f aca="false">IF(OR(A87="",B87=""),"",COUNTIFS(Orders!$V$5:$V$304,A87,Orders!$W$5:$W$304,B87,Orders!$Y$5:$Y$304,"&lt;&gt;Cancelled"))</f>
        <v/>
      </c>
      <c r="E87" s="25" t="str">
        <f aca="false">IF(OR(D87="",C87=""),"",C87-D87)</f>
        <v/>
      </c>
      <c r="F87" s="25" t="str">
        <f aca="false">IF(D87="","",IF(C87="","Set a max",IF(D87&gt;C87,"DOUBLE-BOOKED",IF(D87=C87,"FULL","OPEN"))))</f>
        <v/>
      </c>
    </row>
    <row r="88" customFormat="false" ht="15" hidden="false" customHeight="false" outlineLevel="0" collapsed="false">
      <c r="A88" s="28"/>
      <c r="B88" s="29"/>
      <c r="C88" s="29"/>
      <c r="D88" s="25" t="str">
        <f aca="false">IF(OR(A88="",B88=""),"",COUNTIFS(Orders!$V$5:$V$304,A88,Orders!$W$5:$W$304,B88,Orders!$Y$5:$Y$304,"&lt;&gt;Cancelled"))</f>
        <v/>
      </c>
      <c r="E88" s="25" t="str">
        <f aca="false">IF(OR(D88="",C88=""),"",C88-D88)</f>
        <v/>
      </c>
      <c r="F88" s="25" t="str">
        <f aca="false">IF(D88="","",IF(C88="","Set a max",IF(D88&gt;C88,"DOUBLE-BOOKED",IF(D88=C88,"FULL","OPEN"))))</f>
        <v/>
      </c>
    </row>
    <row r="89" customFormat="false" ht="15" hidden="false" customHeight="false" outlineLevel="0" collapsed="false">
      <c r="A89" s="28"/>
      <c r="B89" s="29"/>
      <c r="C89" s="29"/>
      <c r="D89" s="25" t="str">
        <f aca="false">IF(OR(A89="",B89=""),"",COUNTIFS(Orders!$V$5:$V$304,A89,Orders!$W$5:$W$304,B89,Orders!$Y$5:$Y$304,"&lt;&gt;Cancelled"))</f>
        <v/>
      </c>
      <c r="E89" s="25" t="str">
        <f aca="false">IF(OR(D89="",C89=""),"",C89-D89)</f>
        <v/>
      </c>
      <c r="F89" s="25" t="str">
        <f aca="false">IF(D89="","",IF(C89="","Set a max",IF(D89&gt;C89,"DOUBLE-BOOKED",IF(D89=C89,"FULL","OPEN"))))</f>
        <v/>
      </c>
    </row>
    <row r="90" customFormat="false" ht="15" hidden="false" customHeight="false" outlineLevel="0" collapsed="false">
      <c r="A90" s="28"/>
      <c r="B90" s="29"/>
      <c r="C90" s="29"/>
      <c r="D90" s="25" t="str">
        <f aca="false">IF(OR(A90="",B90=""),"",COUNTIFS(Orders!$V$5:$V$304,A90,Orders!$W$5:$W$304,B90,Orders!$Y$5:$Y$304,"&lt;&gt;Cancelled"))</f>
        <v/>
      </c>
      <c r="E90" s="25" t="str">
        <f aca="false">IF(OR(D90="",C90=""),"",C90-D90)</f>
        <v/>
      </c>
      <c r="F90" s="25" t="str">
        <f aca="false">IF(D90="","",IF(C90="","Set a max",IF(D90&gt;C90,"DOUBLE-BOOKED",IF(D90=C90,"FULL","OPEN"))))</f>
        <v/>
      </c>
    </row>
    <row r="91" customFormat="false" ht="15" hidden="false" customHeight="false" outlineLevel="0" collapsed="false">
      <c r="A91" s="28"/>
      <c r="B91" s="29"/>
      <c r="C91" s="29"/>
      <c r="D91" s="25" t="str">
        <f aca="false">IF(OR(A91="",B91=""),"",COUNTIFS(Orders!$V$5:$V$304,A91,Orders!$W$5:$W$304,B91,Orders!$Y$5:$Y$304,"&lt;&gt;Cancelled"))</f>
        <v/>
      </c>
      <c r="E91" s="25" t="str">
        <f aca="false">IF(OR(D91="",C91=""),"",C91-D91)</f>
        <v/>
      </c>
      <c r="F91" s="25" t="str">
        <f aca="false">IF(D91="","",IF(C91="","Set a max",IF(D91&gt;C91,"DOUBLE-BOOKED",IF(D91=C91,"FULL","OPEN"))))</f>
        <v/>
      </c>
    </row>
    <row r="92" customFormat="false" ht="15" hidden="false" customHeight="false" outlineLevel="0" collapsed="false">
      <c r="A92" s="28"/>
      <c r="B92" s="29"/>
      <c r="C92" s="29"/>
      <c r="D92" s="25" t="str">
        <f aca="false">IF(OR(A92="",B92=""),"",COUNTIFS(Orders!$V$5:$V$304,A92,Orders!$W$5:$W$304,B92,Orders!$Y$5:$Y$304,"&lt;&gt;Cancelled"))</f>
        <v/>
      </c>
      <c r="E92" s="25" t="str">
        <f aca="false">IF(OR(D92="",C92=""),"",C92-D92)</f>
        <v/>
      </c>
      <c r="F92" s="25" t="str">
        <f aca="false">IF(D92="","",IF(C92="","Set a max",IF(D92&gt;C92,"DOUBLE-BOOKED",IF(D92=C92,"FULL","OPEN"))))</f>
        <v/>
      </c>
    </row>
    <row r="93" customFormat="false" ht="15" hidden="false" customHeight="false" outlineLevel="0" collapsed="false">
      <c r="A93" s="28"/>
      <c r="B93" s="29"/>
      <c r="C93" s="29"/>
      <c r="D93" s="25" t="str">
        <f aca="false">IF(OR(A93="",B93=""),"",COUNTIFS(Orders!$V$5:$V$304,A93,Orders!$W$5:$W$304,B93,Orders!$Y$5:$Y$304,"&lt;&gt;Cancelled"))</f>
        <v/>
      </c>
      <c r="E93" s="25" t="str">
        <f aca="false">IF(OR(D93="",C93=""),"",C93-D93)</f>
        <v/>
      </c>
      <c r="F93" s="25" t="str">
        <f aca="false">IF(D93="","",IF(C93="","Set a max",IF(D93&gt;C93,"DOUBLE-BOOKED",IF(D93=C93,"FULL","OPEN"))))</f>
        <v/>
      </c>
    </row>
    <row r="94" customFormat="false" ht="15" hidden="false" customHeight="false" outlineLevel="0" collapsed="false">
      <c r="A94" s="28"/>
      <c r="B94" s="29"/>
      <c r="C94" s="29"/>
      <c r="D94" s="25" t="str">
        <f aca="false">IF(OR(A94="",B94=""),"",COUNTIFS(Orders!$V$5:$V$304,A94,Orders!$W$5:$W$304,B94,Orders!$Y$5:$Y$304,"&lt;&gt;Cancelled"))</f>
        <v/>
      </c>
      <c r="E94" s="25" t="str">
        <f aca="false">IF(OR(D94="",C94=""),"",C94-D94)</f>
        <v/>
      </c>
      <c r="F94" s="25" t="str">
        <f aca="false">IF(D94="","",IF(C94="","Set a max",IF(D94&gt;C94,"DOUBLE-BOOKED",IF(D94=C94,"FULL","OPEN"))))</f>
        <v/>
      </c>
    </row>
    <row r="95" customFormat="false" ht="15" hidden="false" customHeight="false" outlineLevel="0" collapsed="false">
      <c r="A95" s="28"/>
      <c r="B95" s="29"/>
      <c r="C95" s="29"/>
      <c r="D95" s="25" t="str">
        <f aca="false">IF(OR(A95="",B95=""),"",COUNTIFS(Orders!$V$5:$V$304,A95,Orders!$W$5:$W$304,B95,Orders!$Y$5:$Y$304,"&lt;&gt;Cancelled"))</f>
        <v/>
      </c>
      <c r="E95" s="25" t="str">
        <f aca="false">IF(OR(D95="",C95=""),"",C95-D95)</f>
        <v/>
      </c>
      <c r="F95" s="25" t="str">
        <f aca="false">IF(D95="","",IF(C95="","Set a max",IF(D95&gt;C95,"DOUBLE-BOOKED",IF(D95=C95,"FULL","OPEN"))))</f>
        <v/>
      </c>
    </row>
    <row r="96" customFormat="false" ht="15" hidden="false" customHeight="false" outlineLevel="0" collapsed="false">
      <c r="A96" s="28"/>
      <c r="B96" s="29"/>
      <c r="C96" s="29"/>
      <c r="D96" s="25" t="str">
        <f aca="false">IF(OR(A96="",B96=""),"",COUNTIFS(Orders!$V$5:$V$304,A96,Orders!$W$5:$W$304,B96,Orders!$Y$5:$Y$304,"&lt;&gt;Cancelled"))</f>
        <v/>
      </c>
      <c r="E96" s="25" t="str">
        <f aca="false">IF(OR(D96="",C96=""),"",C96-D96)</f>
        <v/>
      </c>
      <c r="F96" s="25" t="str">
        <f aca="false">IF(D96="","",IF(C96="","Set a max",IF(D96&gt;C96,"DOUBLE-BOOKED",IF(D96=C96,"FULL","OPEN"))))</f>
        <v/>
      </c>
    </row>
    <row r="97" customFormat="false" ht="15" hidden="false" customHeight="false" outlineLevel="0" collapsed="false">
      <c r="A97" s="28"/>
      <c r="B97" s="29"/>
      <c r="C97" s="29"/>
      <c r="D97" s="25" t="str">
        <f aca="false">IF(OR(A97="",B97=""),"",COUNTIFS(Orders!$V$5:$V$304,A97,Orders!$W$5:$W$304,B97,Orders!$Y$5:$Y$304,"&lt;&gt;Cancelled"))</f>
        <v/>
      </c>
      <c r="E97" s="25" t="str">
        <f aca="false">IF(OR(D97="",C97=""),"",C97-D97)</f>
        <v/>
      </c>
      <c r="F97" s="25" t="str">
        <f aca="false">IF(D97="","",IF(C97="","Set a max",IF(D97&gt;C97,"DOUBLE-BOOKED",IF(D97=C97,"FULL","OPEN"))))</f>
        <v/>
      </c>
    </row>
    <row r="98" customFormat="false" ht="15" hidden="false" customHeight="false" outlineLevel="0" collapsed="false">
      <c r="A98" s="28"/>
      <c r="B98" s="29"/>
      <c r="C98" s="29"/>
      <c r="D98" s="25" t="str">
        <f aca="false">IF(OR(A98="",B98=""),"",COUNTIFS(Orders!$V$5:$V$304,A98,Orders!$W$5:$W$304,B98,Orders!$Y$5:$Y$304,"&lt;&gt;Cancelled"))</f>
        <v/>
      </c>
      <c r="E98" s="25" t="str">
        <f aca="false">IF(OR(D98="",C98=""),"",C98-D98)</f>
        <v/>
      </c>
      <c r="F98" s="25" t="str">
        <f aca="false">IF(D98="","",IF(C98="","Set a max",IF(D98&gt;C98,"DOUBLE-BOOKED",IF(D98=C98,"FULL","OPEN"))))</f>
        <v/>
      </c>
    </row>
    <row r="99" customFormat="false" ht="15" hidden="false" customHeight="false" outlineLevel="0" collapsed="false">
      <c r="A99" s="28"/>
      <c r="B99" s="29"/>
      <c r="C99" s="29"/>
      <c r="D99" s="25" t="str">
        <f aca="false">IF(OR(A99="",B99=""),"",COUNTIFS(Orders!$V$5:$V$304,A99,Orders!$W$5:$W$304,B99,Orders!$Y$5:$Y$304,"&lt;&gt;Cancelled"))</f>
        <v/>
      </c>
      <c r="E99" s="25" t="str">
        <f aca="false">IF(OR(D99="",C99=""),"",C99-D99)</f>
        <v/>
      </c>
      <c r="F99" s="25" t="str">
        <f aca="false">IF(D99="","",IF(C99="","Set a max",IF(D99&gt;C99,"DOUBLE-BOOKED",IF(D99=C99,"FULL","OPEN"))))</f>
        <v/>
      </c>
    </row>
    <row r="100" customFormat="false" ht="15" hidden="false" customHeight="false" outlineLevel="0" collapsed="false">
      <c r="A100" s="28"/>
      <c r="B100" s="29"/>
      <c r="C100" s="29"/>
      <c r="D100" s="25" t="str">
        <f aca="false">IF(OR(A100="",B100=""),"",COUNTIFS(Orders!$V$5:$V$304,A100,Orders!$W$5:$W$304,B100,Orders!$Y$5:$Y$304,"&lt;&gt;Cancelled"))</f>
        <v/>
      </c>
      <c r="E100" s="25" t="str">
        <f aca="false">IF(OR(D100="",C100=""),"",C100-D100)</f>
        <v/>
      </c>
      <c r="F100" s="25" t="str">
        <f aca="false">IF(D100="","",IF(C100="","Set a max",IF(D100&gt;C100,"DOUBLE-BOOKED",IF(D100=C100,"FULL","OPEN"))))</f>
        <v/>
      </c>
    </row>
    <row r="101" customFormat="false" ht="15" hidden="false" customHeight="false" outlineLevel="0" collapsed="false">
      <c r="A101" s="28"/>
      <c r="B101" s="29"/>
      <c r="C101" s="29"/>
      <c r="D101" s="25" t="str">
        <f aca="false">IF(OR(A101="",B101=""),"",COUNTIFS(Orders!$V$5:$V$304,A101,Orders!$W$5:$W$304,B101,Orders!$Y$5:$Y$304,"&lt;&gt;Cancelled"))</f>
        <v/>
      </c>
      <c r="E101" s="25" t="str">
        <f aca="false">IF(OR(D101="",C101=""),"",C101-D101)</f>
        <v/>
      </c>
      <c r="F101" s="25" t="str">
        <f aca="false">IF(D101="","",IF(C101="","Set a max",IF(D101&gt;C101,"DOUBLE-BOOKED",IF(D101=C101,"FULL","OPEN"))))</f>
        <v/>
      </c>
    </row>
    <row r="102" customFormat="false" ht="15" hidden="false" customHeight="false" outlineLevel="0" collapsed="false">
      <c r="A102" s="28"/>
      <c r="B102" s="29"/>
      <c r="C102" s="29"/>
      <c r="D102" s="25" t="str">
        <f aca="false">IF(OR(A102="",B102=""),"",COUNTIFS(Orders!$V$5:$V$304,A102,Orders!$W$5:$W$304,B102,Orders!$Y$5:$Y$304,"&lt;&gt;Cancelled"))</f>
        <v/>
      </c>
      <c r="E102" s="25" t="str">
        <f aca="false">IF(OR(D102="",C102=""),"",C102-D102)</f>
        <v/>
      </c>
      <c r="F102" s="25" t="str">
        <f aca="false">IF(D102="","",IF(C102="","Set a max",IF(D102&gt;C102,"DOUBLE-BOOKED",IF(D102=C102,"FULL","OPEN"))))</f>
        <v/>
      </c>
    </row>
    <row r="103" customFormat="false" ht="15" hidden="false" customHeight="false" outlineLevel="0" collapsed="false">
      <c r="A103" s="28"/>
      <c r="B103" s="29"/>
      <c r="C103" s="29"/>
      <c r="D103" s="25" t="str">
        <f aca="false">IF(OR(A103="",B103=""),"",COUNTIFS(Orders!$V$5:$V$304,A103,Orders!$W$5:$W$304,B103,Orders!$Y$5:$Y$304,"&lt;&gt;Cancelled"))</f>
        <v/>
      </c>
      <c r="E103" s="25" t="str">
        <f aca="false">IF(OR(D103="",C103=""),"",C103-D103)</f>
        <v/>
      </c>
      <c r="F103" s="25" t="str">
        <f aca="false">IF(D103="","",IF(C103="","Set a max",IF(D103&gt;C103,"DOUBLE-BOOKED",IF(D103=C103,"FULL","OPEN"))))</f>
        <v/>
      </c>
    </row>
    <row r="104" customFormat="false" ht="15" hidden="false" customHeight="false" outlineLevel="0" collapsed="false">
      <c r="A104" s="28"/>
      <c r="B104" s="29"/>
      <c r="C104" s="29"/>
      <c r="D104" s="25" t="str">
        <f aca="false">IF(OR(A104="",B104=""),"",COUNTIFS(Orders!$V$5:$V$304,A104,Orders!$W$5:$W$304,B104,Orders!$Y$5:$Y$304,"&lt;&gt;Cancelled"))</f>
        <v/>
      </c>
      <c r="E104" s="25" t="str">
        <f aca="false">IF(OR(D104="",C104=""),"",C104-D104)</f>
        <v/>
      </c>
      <c r="F104" s="25" t="str">
        <f aca="false">IF(D104="","",IF(C104="","Set a max",IF(D104&gt;C104,"DOUBLE-BOOKED",IF(D104=C104,"FULL","OPEN"))))</f>
        <v/>
      </c>
    </row>
    <row r="105" customFormat="false" ht="15" hidden="false" customHeight="false" outlineLevel="0" collapsed="false">
      <c r="A105" s="28"/>
      <c r="B105" s="29"/>
      <c r="C105" s="29"/>
      <c r="D105" s="25" t="str">
        <f aca="false">IF(OR(A105="",B105=""),"",COUNTIFS(Orders!$V$5:$V$304,A105,Orders!$W$5:$W$304,B105,Orders!$Y$5:$Y$304,"&lt;&gt;Cancelled"))</f>
        <v/>
      </c>
      <c r="E105" s="25" t="str">
        <f aca="false">IF(OR(D105="",C105=""),"",C105-D105)</f>
        <v/>
      </c>
      <c r="F105" s="25" t="str">
        <f aca="false">IF(D105="","",IF(C105="","Set a max",IF(D105&gt;C105,"DOUBLE-BOOKED",IF(D105=C105,"FULL","OPEN"))))</f>
        <v/>
      </c>
    </row>
    <row r="106" customFormat="false" ht="15" hidden="false" customHeight="false" outlineLevel="0" collapsed="false">
      <c r="A106" s="28"/>
      <c r="B106" s="29"/>
      <c r="C106" s="29"/>
      <c r="D106" s="25" t="str">
        <f aca="false">IF(OR(A106="",B106=""),"",COUNTIFS(Orders!$V$5:$V$304,A106,Orders!$W$5:$W$304,B106,Orders!$Y$5:$Y$304,"&lt;&gt;Cancelled"))</f>
        <v/>
      </c>
      <c r="E106" s="25" t="str">
        <f aca="false">IF(OR(D106="",C106=""),"",C106-D106)</f>
        <v/>
      </c>
      <c r="F106" s="25" t="str">
        <f aca="false">IF(D106="","",IF(C106="","Set a max",IF(D106&gt;C106,"DOUBLE-BOOKED",IF(D106=C106,"FULL","OPEN"))))</f>
        <v/>
      </c>
    </row>
    <row r="107" customFormat="false" ht="15" hidden="false" customHeight="false" outlineLevel="0" collapsed="false">
      <c r="A107" s="28"/>
      <c r="B107" s="29"/>
      <c r="C107" s="29"/>
      <c r="D107" s="25" t="str">
        <f aca="false">IF(OR(A107="",B107=""),"",COUNTIFS(Orders!$V$5:$V$304,A107,Orders!$W$5:$W$304,B107,Orders!$Y$5:$Y$304,"&lt;&gt;Cancelled"))</f>
        <v/>
      </c>
      <c r="E107" s="25" t="str">
        <f aca="false">IF(OR(D107="",C107=""),"",C107-D107)</f>
        <v/>
      </c>
      <c r="F107" s="25" t="str">
        <f aca="false">IF(D107="","",IF(C107="","Set a max",IF(D107&gt;C107,"DOUBLE-BOOKED",IF(D107=C107,"FULL","OPEN"))))</f>
        <v/>
      </c>
    </row>
    <row r="108" customFormat="false" ht="15" hidden="false" customHeight="false" outlineLevel="0" collapsed="false">
      <c r="A108" s="28"/>
      <c r="B108" s="29"/>
      <c r="C108" s="29"/>
      <c r="D108" s="25" t="str">
        <f aca="false">IF(OR(A108="",B108=""),"",COUNTIFS(Orders!$V$5:$V$304,A108,Orders!$W$5:$W$304,B108,Orders!$Y$5:$Y$304,"&lt;&gt;Cancelled"))</f>
        <v/>
      </c>
      <c r="E108" s="25" t="str">
        <f aca="false">IF(OR(D108="",C108=""),"",C108-D108)</f>
        <v/>
      </c>
      <c r="F108" s="25" t="str">
        <f aca="false">IF(D108="","",IF(C108="","Set a max",IF(D108&gt;C108,"DOUBLE-BOOKED",IF(D108=C108,"FULL","OPEN"))))</f>
        <v/>
      </c>
    </row>
    <row r="109" customFormat="false" ht="15" hidden="false" customHeight="false" outlineLevel="0" collapsed="false">
      <c r="A109" s="28"/>
      <c r="B109" s="29"/>
      <c r="C109" s="29"/>
      <c r="D109" s="25" t="str">
        <f aca="false">IF(OR(A109="",B109=""),"",COUNTIFS(Orders!$V$5:$V$304,A109,Orders!$W$5:$W$304,B109,Orders!$Y$5:$Y$304,"&lt;&gt;Cancelled"))</f>
        <v/>
      </c>
      <c r="E109" s="25" t="str">
        <f aca="false">IF(OR(D109="",C109=""),"",C109-D109)</f>
        <v/>
      </c>
      <c r="F109" s="25" t="str">
        <f aca="false">IF(D109="","",IF(C109="","Set a max",IF(D109&gt;C109,"DOUBLE-BOOKED",IF(D109=C109,"FULL","OPEN"))))</f>
        <v/>
      </c>
    </row>
    <row r="110" customFormat="false" ht="15" hidden="false" customHeight="false" outlineLevel="0" collapsed="false">
      <c r="A110" s="28"/>
      <c r="B110" s="29"/>
      <c r="C110" s="29"/>
      <c r="D110" s="25" t="str">
        <f aca="false">IF(OR(A110="",B110=""),"",COUNTIFS(Orders!$V$5:$V$304,A110,Orders!$W$5:$W$304,B110,Orders!$Y$5:$Y$304,"&lt;&gt;Cancelled"))</f>
        <v/>
      </c>
      <c r="E110" s="25" t="str">
        <f aca="false">IF(OR(D110="",C110=""),"",C110-D110)</f>
        <v/>
      </c>
      <c r="F110" s="25" t="str">
        <f aca="false">IF(D110="","",IF(C110="","Set a max",IF(D110&gt;C110,"DOUBLE-BOOKED",IF(D110=C110,"FULL","OPEN"))))</f>
        <v/>
      </c>
    </row>
    <row r="111" customFormat="false" ht="15" hidden="false" customHeight="false" outlineLevel="0" collapsed="false">
      <c r="A111" s="28"/>
      <c r="B111" s="29"/>
      <c r="C111" s="29"/>
      <c r="D111" s="25" t="str">
        <f aca="false">IF(OR(A111="",B111=""),"",COUNTIFS(Orders!$V$5:$V$304,A111,Orders!$W$5:$W$304,B111,Orders!$Y$5:$Y$304,"&lt;&gt;Cancelled"))</f>
        <v/>
      </c>
      <c r="E111" s="25" t="str">
        <f aca="false">IF(OR(D111="",C111=""),"",C111-D111)</f>
        <v/>
      </c>
      <c r="F111" s="25" t="str">
        <f aca="false">IF(D111="","",IF(C111="","Set a max",IF(D111&gt;C111,"DOUBLE-BOOKED",IF(D111=C111,"FULL","OPEN"))))</f>
        <v/>
      </c>
    </row>
    <row r="112" customFormat="false" ht="15" hidden="false" customHeight="false" outlineLevel="0" collapsed="false">
      <c r="A112" s="28"/>
      <c r="B112" s="29"/>
      <c r="C112" s="29"/>
      <c r="D112" s="25" t="str">
        <f aca="false">IF(OR(A112="",B112=""),"",COUNTIFS(Orders!$V$5:$V$304,A112,Orders!$W$5:$W$304,B112,Orders!$Y$5:$Y$304,"&lt;&gt;Cancelled"))</f>
        <v/>
      </c>
      <c r="E112" s="25" t="str">
        <f aca="false">IF(OR(D112="",C112=""),"",C112-D112)</f>
        <v/>
      </c>
      <c r="F112" s="25" t="str">
        <f aca="false">IF(D112="","",IF(C112="","Set a max",IF(D112&gt;C112,"DOUBLE-BOOKED",IF(D112=C112,"FULL","OPEN"))))</f>
        <v/>
      </c>
    </row>
    <row r="113" customFormat="false" ht="15" hidden="false" customHeight="false" outlineLevel="0" collapsed="false">
      <c r="A113" s="28"/>
      <c r="B113" s="29"/>
      <c r="C113" s="29"/>
      <c r="D113" s="25" t="str">
        <f aca="false">IF(OR(A113="",B113=""),"",COUNTIFS(Orders!$V$5:$V$304,A113,Orders!$W$5:$W$304,B113,Orders!$Y$5:$Y$304,"&lt;&gt;Cancelled"))</f>
        <v/>
      </c>
      <c r="E113" s="25" t="str">
        <f aca="false">IF(OR(D113="",C113=""),"",C113-D113)</f>
        <v/>
      </c>
      <c r="F113" s="25" t="str">
        <f aca="false">IF(D113="","",IF(C113="","Set a max",IF(D113&gt;C113,"DOUBLE-BOOKED",IF(D113=C113,"FULL","OPEN"))))</f>
        <v/>
      </c>
    </row>
    <row r="114" customFormat="false" ht="15" hidden="false" customHeight="false" outlineLevel="0" collapsed="false">
      <c r="A114" s="28"/>
      <c r="B114" s="29"/>
      <c r="C114" s="29"/>
      <c r="D114" s="25" t="str">
        <f aca="false">IF(OR(A114="",B114=""),"",COUNTIFS(Orders!$V$5:$V$304,A114,Orders!$W$5:$W$304,B114,Orders!$Y$5:$Y$304,"&lt;&gt;Cancelled"))</f>
        <v/>
      </c>
      <c r="E114" s="25" t="str">
        <f aca="false">IF(OR(D114="",C114=""),"",C114-D114)</f>
        <v/>
      </c>
      <c r="F114" s="25" t="str">
        <f aca="false">IF(D114="","",IF(C114="","Set a max",IF(D114&gt;C114,"DOUBLE-BOOKED",IF(D114=C114,"FULL","OPEN"))))</f>
        <v/>
      </c>
    </row>
    <row r="115" customFormat="false" ht="15" hidden="false" customHeight="false" outlineLevel="0" collapsed="false">
      <c r="A115" s="28"/>
      <c r="B115" s="29"/>
      <c r="C115" s="29"/>
      <c r="D115" s="25" t="str">
        <f aca="false">IF(OR(A115="",B115=""),"",COUNTIFS(Orders!$V$5:$V$304,A115,Orders!$W$5:$W$304,B115,Orders!$Y$5:$Y$304,"&lt;&gt;Cancelled"))</f>
        <v/>
      </c>
      <c r="E115" s="25" t="str">
        <f aca="false">IF(OR(D115="",C115=""),"",C115-D115)</f>
        <v/>
      </c>
      <c r="F115" s="25" t="str">
        <f aca="false">IF(D115="","",IF(C115="","Set a max",IF(D115&gt;C115,"DOUBLE-BOOKED",IF(D115=C115,"FULL","OPEN"))))</f>
        <v/>
      </c>
    </row>
    <row r="116" customFormat="false" ht="15" hidden="false" customHeight="false" outlineLevel="0" collapsed="false">
      <c r="A116" s="28"/>
      <c r="B116" s="29"/>
      <c r="C116" s="29"/>
      <c r="D116" s="25" t="str">
        <f aca="false">IF(OR(A116="",B116=""),"",COUNTIFS(Orders!$V$5:$V$304,A116,Orders!$W$5:$W$304,B116,Orders!$Y$5:$Y$304,"&lt;&gt;Cancelled"))</f>
        <v/>
      </c>
      <c r="E116" s="25" t="str">
        <f aca="false">IF(OR(D116="",C116=""),"",C116-D116)</f>
        <v/>
      </c>
      <c r="F116" s="25" t="str">
        <f aca="false">IF(D116="","",IF(C116="","Set a max",IF(D116&gt;C116,"DOUBLE-BOOKED",IF(D116=C116,"FULL","OPEN"))))</f>
        <v/>
      </c>
    </row>
    <row r="117" customFormat="false" ht="15" hidden="false" customHeight="false" outlineLevel="0" collapsed="false">
      <c r="A117" s="28"/>
      <c r="B117" s="29"/>
      <c r="C117" s="29"/>
      <c r="D117" s="25" t="str">
        <f aca="false">IF(OR(A117="",B117=""),"",COUNTIFS(Orders!$V$5:$V$304,A117,Orders!$W$5:$W$304,B117,Orders!$Y$5:$Y$304,"&lt;&gt;Cancelled"))</f>
        <v/>
      </c>
      <c r="E117" s="25" t="str">
        <f aca="false">IF(OR(D117="",C117=""),"",C117-D117)</f>
        <v/>
      </c>
      <c r="F117" s="25" t="str">
        <f aca="false">IF(D117="","",IF(C117="","Set a max",IF(D117&gt;C117,"DOUBLE-BOOKED",IF(D117=C117,"FULL","OPEN"))))</f>
        <v/>
      </c>
    </row>
    <row r="118" customFormat="false" ht="15" hidden="false" customHeight="false" outlineLevel="0" collapsed="false">
      <c r="A118" s="28"/>
      <c r="B118" s="29"/>
      <c r="C118" s="29"/>
      <c r="D118" s="25" t="str">
        <f aca="false">IF(OR(A118="",B118=""),"",COUNTIFS(Orders!$V$5:$V$304,A118,Orders!$W$5:$W$304,B118,Orders!$Y$5:$Y$304,"&lt;&gt;Cancelled"))</f>
        <v/>
      </c>
      <c r="E118" s="25" t="str">
        <f aca="false">IF(OR(D118="",C118=""),"",C118-D118)</f>
        <v/>
      </c>
      <c r="F118" s="25" t="str">
        <f aca="false">IF(D118="","",IF(C118="","Set a max",IF(D118&gt;C118,"DOUBLE-BOOKED",IF(D118=C118,"FULL","OPEN"))))</f>
        <v/>
      </c>
    </row>
    <row r="119" customFormat="false" ht="15" hidden="false" customHeight="false" outlineLevel="0" collapsed="false">
      <c r="A119" s="28"/>
      <c r="B119" s="29"/>
      <c r="C119" s="29"/>
      <c r="D119" s="25" t="str">
        <f aca="false">IF(OR(A119="",B119=""),"",COUNTIFS(Orders!$V$5:$V$304,A119,Orders!$W$5:$W$304,B119,Orders!$Y$5:$Y$304,"&lt;&gt;Cancelled"))</f>
        <v/>
      </c>
      <c r="E119" s="25" t="str">
        <f aca="false">IF(OR(D119="",C119=""),"",C119-D119)</f>
        <v/>
      </c>
      <c r="F119" s="25" t="str">
        <f aca="false">IF(D119="","",IF(C119="","Set a max",IF(D119&gt;C119,"DOUBLE-BOOKED",IF(D119=C119,"FULL","OPEN"))))</f>
        <v/>
      </c>
    </row>
    <row r="120" customFormat="false" ht="15" hidden="false" customHeight="false" outlineLevel="0" collapsed="false">
      <c r="A120" s="28"/>
      <c r="B120" s="29"/>
      <c r="C120" s="29"/>
      <c r="D120" s="25" t="str">
        <f aca="false">IF(OR(A120="",B120=""),"",COUNTIFS(Orders!$V$5:$V$304,A120,Orders!$W$5:$W$304,B120,Orders!$Y$5:$Y$304,"&lt;&gt;Cancelled"))</f>
        <v/>
      </c>
      <c r="E120" s="25" t="str">
        <f aca="false">IF(OR(D120="",C120=""),"",C120-D120)</f>
        <v/>
      </c>
      <c r="F120" s="25" t="str">
        <f aca="false">IF(D120="","",IF(C120="","Set a max",IF(D120&gt;C120,"DOUBLE-BOOKED",IF(D120=C120,"FULL","OPEN"))))</f>
        <v/>
      </c>
    </row>
    <row r="121" customFormat="false" ht="15" hidden="false" customHeight="false" outlineLevel="0" collapsed="false">
      <c r="A121" s="28"/>
      <c r="B121" s="29"/>
      <c r="C121" s="29"/>
      <c r="D121" s="25" t="str">
        <f aca="false">IF(OR(A121="",B121=""),"",COUNTIFS(Orders!$V$5:$V$304,A121,Orders!$W$5:$W$304,B121,Orders!$Y$5:$Y$304,"&lt;&gt;Cancelled"))</f>
        <v/>
      </c>
      <c r="E121" s="25" t="str">
        <f aca="false">IF(OR(D121="",C121=""),"",C121-D121)</f>
        <v/>
      </c>
      <c r="F121" s="25" t="str">
        <f aca="false">IF(D121="","",IF(C121="","Set a max",IF(D121&gt;C121,"DOUBLE-BOOKED",IF(D121=C121,"FULL","OPEN"))))</f>
        <v/>
      </c>
    </row>
    <row r="122" customFormat="false" ht="15" hidden="false" customHeight="false" outlineLevel="0" collapsed="false">
      <c r="A122" s="28"/>
      <c r="B122" s="29"/>
      <c r="C122" s="29"/>
      <c r="D122" s="25" t="str">
        <f aca="false">IF(OR(A122="",B122=""),"",COUNTIFS(Orders!$V$5:$V$304,A122,Orders!$W$5:$W$304,B122,Orders!$Y$5:$Y$304,"&lt;&gt;Cancelled"))</f>
        <v/>
      </c>
      <c r="E122" s="25" t="str">
        <f aca="false">IF(OR(D122="",C122=""),"",C122-D122)</f>
        <v/>
      </c>
      <c r="F122" s="25" t="str">
        <f aca="false">IF(D122="","",IF(C122="","Set a max",IF(D122&gt;C122,"DOUBLE-BOOKED",IF(D122=C122,"FULL","OPEN"))))</f>
        <v/>
      </c>
    </row>
    <row r="123" customFormat="false" ht="15" hidden="false" customHeight="false" outlineLevel="0" collapsed="false">
      <c r="A123" s="28"/>
      <c r="B123" s="29"/>
      <c r="C123" s="29"/>
      <c r="D123" s="25" t="str">
        <f aca="false">IF(OR(A123="",B123=""),"",COUNTIFS(Orders!$V$5:$V$304,A123,Orders!$W$5:$W$304,B123,Orders!$Y$5:$Y$304,"&lt;&gt;Cancelled"))</f>
        <v/>
      </c>
      <c r="E123" s="25" t="str">
        <f aca="false">IF(OR(D123="",C123=""),"",C123-D123)</f>
        <v/>
      </c>
      <c r="F123" s="25" t="str">
        <f aca="false">IF(D123="","",IF(C123="","Set a max",IF(D123&gt;C123,"DOUBLE-BOOKED",IF(D123=C123,"FULL","OPEN"))))</f>
        <v/>
      </c>
    </row>
    <row r="124" customFormat="false" ht="15" hidden="false" customHeight="false" outlineLevel="0" collapsed="false">
      <c r="A124" s="28"/>
      <c r="B124" s="29"/>
      <c r="C124" s="29"/>
      <c r="D124" s="25" t="str">
        <f aca="false">IF(OR(A124="",B124=""),"",COUNTIFS(Orders!$V$5:$V$304,A124,Orders!$W$5:$W$304,B124,Orders!$Y$5:$Y$304,"&lt;&gt;Cancelled"))</f>
        <v/>
      </c>
      <c r="E124" s="25" t="str">
        <f aca="false">IF(OR(D124="",C124=""),"",C124-D124)</f>
        <v/>
      </c>
      <c r="F124" s="25" t="str">
        <f aca="false">IF(D124="","",IF(C124="","Set a max",IF(D124&gt;C124,"DOUBLE-BOOKED",IF(D124=C124,"FULL","OPEN"))))</f>
        <v/>
      </c>
    </row>
    <row r="125" customFormat="false" ht="15" hidden="false" customHeight="false" outlineLevel="0" collapsed="false">
      <c r="A125" s="28"/>
      <c r="B125" s="29"/>
      <c r="C125" s="29"/>
      <c r="D125" s="25" t="str">
        <f aca="false">IF(OR(A125="",B125=""),"",COUNTIFS(Orders!$V$5:$V$304,A125,Orders!$W$5:$W$304,B125,Orders!$Y$5:$Y$304,"&lt;&gt;Cancelled"))</f>
        <v/>
      </c>
      <c r="E125" s="25" t="str">
        <f aca="false">IF(OR(D125="",C125=""),"",C125-D125)</f>
        <v/>
      </c>
      <c r="F125" s="25" t="str">
        <f aca="false">IF(D125="","",IF(C125="","Set a max",IF(D125&gt;C125,"DOUBLE-BOOKED",IF(D125=C125,"FULL","OPEN"))))</f>
        <v/>
      </c>
    </row>
    <row r="126" customFormat="false" ht="15" hidden="false" customHeight="false" outlineLevel="0" collapsed="false">
      <c r="A126" s="28"/>
      <c r="B126" s="29"/>
      <c r="C126" s="29"/>
      <c r="D126" s="25" t="str">
        <f aca="false">IF(OR(A126="",B126=""),"",COUNTIFS(Orders!$V$5:$V$304,A126,Orders!$W$5:$W$304,B126,Orders!$Y$5:$Y$304,"&lt;&gt;Cancelled"))</f>
        <v/>
      </c>
      <c r="E126" s="25" t="str">
        <f aca="false">IF(OR(D126="",C126=""),"",C126-D126)</f>
        <v/>
      </c>
      <c r="F126" s="25" t="str">
        <f aca="false">IF(D126="","",IF(C126="","Set a max",IF(D126&gt;C126,"DOUBLE-BOOKED",IF(D126=C126,"FULL","OPEN"))))</f>
        <v/>
      </c>
    </row>
    <row r="127" customFormat="false" ht="15" hidden="false" customHeight="false" outlineLevel="0" collapsed="false">
      <c r="A127" s="28"/>
      <c r="B127" s="29"/>
      <c r="C127" s="29"/>
      <c r="D127" s="25" t="str">
        <f aca="false">IF(OR(A127="",B127=""),"",COUNTIFS(Orders!$V$5:$V$304,A127,Orders!$W$5:$W$304,B127,Orders!$Y$5:$Y$304,"&lt;&gt;Cancelled"))</f>
        <v/>
      </c>
      <c r="E127" s="25" t="str">
        <f aca="false">IF(OR(D127="",C127=""),"",C127-D127)</f>
        <v/>
      </c>
      <c r="F127" s="25" t="str">
        <f aca="false">IF(D127="","",IF(C127="","Set a max",IF(D127&gt;C127,"DOUBLE-BOOKED",IF(D127=C127,"FULL","OPEN"))))</f>
        <v/>
      </c>
    </row>
    <row r="128" customFormat="false" ht="15" hidden="false" customHeight="false" outlineLevel="0" collapsed="false">
      <c r="A128" s="28"/>
      <c r="B128" s="29"/>
      <c r="C128" s="29"/>
      <c r="D128" s="25" t="str">
        <f aca="false">IF(OR(A128="",B128=""),"",COUNTIFS(Orders!$V$5:$V$304,A128,Orders!$W$5:$W$304,B128,Orders!$Y$5:$Y$304,"&lt;&gt;Cancelled"))</f>
        <v/>
      </c>
      <c r="E128" s="25" t="str">
        <f aca="false">IF(OR(D128="",C128=""),"",C128-D128)</f>
        <v/>
      </c>
      <c r="F128" s="25" t="str">
        <f aca="false">IF(D128="","",IF(C128="","Set a max",IF(D128&gt;C128,"DOUBLE-BOOKED",IF(D128=C128,"FULL","OPEN"))))</f>
        <v/>
      </c>
    </row>
    <row r="129" customFormat="false" ht="15" hidden="false" customHeight="false" outlineLevel="0" collapsed="false">
      <c r="A129" s="28"/>
      <c r="B129" s="29"/>
      <c r="C129" s="29"/>
      <c r="D129" s="25" t="str">
        <f aca="false">IF(OR(A129="",B129=""),"",COUNTIFS(Orders!$V$5:$V$304,A129,Orders!$W$5:$W$304,B129,Orders!$Y$5:$Y$304,"&lt;&gt;Cancelled"))</f>
        <v/>
      </c>
      <c r="E129" s="25" t="str">
        <f aca="false">IF(OR(D129="",C129=""),"",C129-D129)</f>
        <v/>
      </c>
      <c r="F129" s="25" t="str">
        <f aca="false">IF(D129="","",IF(C129="","Set a max",IF(D129&gt;C129,"DOUBLE-BOOKED",IF(D129=C129,"FULL","OPEN"))))</f>
        <v/>
      </c>
    </row>
    <row r="130" customFormat="false" ht="15" hidden="false" customHeight="false" outlineLevel="0" collapsed="false">
      <c r="A130" s="28"/>
      <c r="B130" s="29"/>
      <c r="C130" s="29"/>
      <c r="D130" s="25" t="str">
        <f aca="false">IF(OR(A130="",B130=""),"",COUNTIFS(Orders!$V$5:$V$304,A130,Orders!$W$5:$W$304,B130,Orders!$Y$5:$Y$304,"&lt;&gt;Cancelled"))</f>
        <v/>
      </c>
      <c r="E130" s="25" t="str">
        <f aca="false">IF(OR(D130="",C130=""),"",C130-D130)</f>
        <v/>
      </c>
      <c r="F130" s="25" t="str">
        <f aca="false">IF(D130="","",IF(C130="","Set a max",IF(D130&gt;C130,"DOUBLE-BOOKED",IF(D130=C130,"FULL","OPEN"))))</f>
        <v/>
      </c>
    </row>
    <row r="131" customFormat="false" ht="15" hidden="false" customHeight="false" outlineLevel="0" collapsed="false">
      <c r="A131" s="28"/>
      <c r="B131" s="29"/>
      <c r="C131" s="29"/>
      <c r="D131" s="25" t="str">
        <f aca="false">IF(OR(A131="",B131=""),"",COUNTIFS(Orders!$V$5:$V$304,A131,Orders!$W$5:$W$304,B131,Orders!$Y$5:$Y$304,"&lt;&gt;Cancelled"))</f>
        <v/>
      </c>
      <c r="E131" s="25" t="str">
        <f aca="false">IF(OR(D131="",C131=""),"",C131-D131)</f>
        <v/>
      </c>
      <c r="F131" s="25" t="str">
        <f aca="false">IF(D131="","",IF(C131="","Set a max",IF(D131&gt;C131,"DOUBLE-BOOKED",IF(D131=C131,"FULL","OPEN"))))</f>
        <v/>
      </c>
    </row>
    <row r="132" customFormat="false" ht="15" hidden="false" customHeight="false" outlineLevel="0" collapsed="false">
      <c r="A132" s="28"/>
      <c r="B132" s="29"/>
      <c r="C132" s="29"/>
      <c r="D132" s="25" t="str">
        <f aca="false">IF(OR(A132="",B132=""),"",COUNTIFS(Orders!$V$5:$V$304,A132,Orders!$W$5:$W$304,B132,Orders!$Y$5:$Y$304,"&lt;&gt;Cancelled"))</f>
        <v/>
      </c>
      <c r="E132" s="25" t="str">
        <f aca="false">IF(OR(D132="",C132=""),"",C132-D132)</f>
        <v/>
      </c>
      <c r="F132" s="25" t="str">
        <f aca="false">IF(D132="","",IF(C132="","Set a max",IF(D132&gt;C132,"DOUBLE-BOOKED",IF(D132=C132,"FULL","OPEN"))))</f>
        <v/>
      </c>
    </row>
    <row r="133" customFormat="false" ht="15" hidden="false" customHeight="false" outlineLevel="0" collapsed="false">
      <c r="A133" s="28"/>
      <c r="B133" s="29"/>
      <c r="C133" s="29"/>
      <c r="D133" s="25" t="str">
        <f aca="false">IF(OR(A133="",B133=""),"",COUNTIFS(Orders!$V$5:$V$304,A133,Orders!$W$5:$W$304,B133,Orders!$Y$5:$Y$304,"&lt;&gt;Cancelled"))</f>
        <v/>
      </c>
      <c r="E133" s="25" t="str">
        <f aca="false">IF(OR(D133="",C133=""),"",C133-D133)</f>
        <v/>
      </c>
      <c r="F133" s="25" t="str">
        <f aca="false">IF(D133="","",IF(C133="","Set a max",IF(D133&gt;C133,"DOUBLE-BOOKED",IF(D133=C133,"FULL","OPEN"))))</f>
        <v/>
      </c>
    </row>
    <row r="134" customFormat="false" ht="15" hidden="false" customHeight="false" outlineLevel="0" collapsed="false">
      <c r="A134" s="28"/>
      <c r="B134" s="29"/>
      <c r="C134" s="29"/>
      <c r="D134" s="25" t="str">
        <f aca="false">IF(OR(A134="",B134=""),"",COUNTIFS(Orders!$V$5:$V$304,A134,Orders!$W$5:$W$304,B134,Orders!$Y$5:$Y$304,"&lt;&gt;Cancelled"))</f>
        <v/>
      </c>
      <c r="E134" s="25" t="str">
        <f aca="false">IF(OR(D134="",C134=""),"",C134-D134)</f>
        <v/>
      </c>
      <c r="F134" s="25" t="str">
        <f aca="false">IF(D134="","",IF(C134="","Set a max",IF(D134&gt;C134,"DOUBLE-BOOKED",IF(D134=C134,"FULL","OPEN"))))</f>
        <v/>
      </c>
    </row>
    <row r="135" customFormat="false" ht="15" hidden="false" customHeight="false" outlineLevel="0" collapsed="false">
      <c r="A135" s="28"/>
      <c r="B135" s="29"/>
      <c r="C135" s="29"/>
      <c r="D135" s="25" t="str">
        <f aca="false">IF(OR(A135="",B135=""),"",COUNTIFS(Orders!$V$5:$V$304,A135,Orders!$W$5:$W$304,B135,Orders!$Y$5:$Y$304,"&lt;&gt;Cancelled"))</f>
        <v/>
      </c>
      <c r="E135" s="25" t="str">
        <f aca="false">IF(OR(D135="",C135=""),"",C135-D135)</f>
        <v/>
      </c>
      <c r="F135" s="25" t="str">
        <f aca="false">IF(D135="","",IF(C135="","Set a max",IF(D135&gt;C135,"DOUBLE-BOOKED",IF(D135=C135,"FULL","OPEN"))))</f>
        <v/>
      </c>
    </row>
    <row r="136" customFormat="false" ht="15" hidden="false" customHeight="false" outlineLevel="0" collapsed="false">
      <c r="A136" s="28"/>
      <c r="B136" s="29"/>
      <c r="C136" s="29"/>
      <c r="D136" s="25" t="str">
        <f aca="false">IF(OR(A136="",B136=""),"",COUNTIFS(Orders!$V$5:$V$304,A136,Orders!$W$5:$W$304,B136,Orders!$Y$5:$Y$304,"&lt;&gt;Cancelled"))</f>
        <v/>
      </c>
      <c r="E136" s="25" t="str">
        <f aca="false">IF(OR(D136="",C136=""),"",C136-D136)</f>
        <v/>
      </c>
      <c r="F136" s="25" t="str">
        <f aca="false">IF(D136="","",IF(C136="","Set a max",IF(D136&gt;C136,"DOUBLE-BOOKED",IF(D136=C136,"FULL","OPEN"))))</f>
        <v/>
      </c>
    </row>
    <row r="137" customFormat="false" ht="15" hidden="false" customHeight="false" outlineLevel="0" collapsed="false">
      <c r="A137" s="28"/>
      <c r="B137" s="29"/>
      <c r="C137" s="29"/>
      <c r="D137" s="25" t="str">
        <f aca="false">IF(OR(A137="",B137=""),"",COUNTIFS(Orders!$V$5:$V$304,A137,Orders!$W$5:$W$304,B137,Orders!$Y$5:$Y$304,"&lt;&gt;Cancelled"))</f>
        <v/>
      </c>
      <c r="E137" s="25" t="str">
        <f aca="false">IF(OR(D137="",C137=""),"",C137-D137)</f>
        <v/>
      </c>
      <c r="F137" s="25" t="str">
        <f aca="false">IF(D137="","",IF(C137="","Set a max",IF(D137&gt;C137,"DOUBLE-BOOKED",IF(D137=C137,"FULL","OPEN"))))</f>
        <v/>
      </c>
    </row>
    <row r="138" customFormat="false" ht="15" hidden="false" customHeight="false" outlineLevel="0" collapsed="false">
      <c r="A138" s="28"/>
      <c r="B138" s="29"/>
      <c r="C138" s="29"/>
      <c r="D138" s="25" t="str">
        <f aca="false">IF(OR(A138="",B138=""),"",COUNTIFS(Orders!$V$5:$V$304,A138,Orders!$W$5:$W$304,B138,Orders!$Y$5:$Y$304,"&lt;&gt;Cancelled"))</f>
        <v/>
      </c>
      <c r="E138" s="25" t="str">
        <f aca="false">IF(OR(D138="",C138=""),"",C138-D138)</f>
        <v/>
      </c>
      <c r="F138" s="25" t="str">
        <f aca="false">IF(D138="","",IF(C138="","Set a max",IF(D138&gt;C138,"DOUBLE-BOOKED",IF(D138=C138,"FULL","OPEN"))))</f>
        <v/>
      </c>
    </row>
    <row r="139" customFormat="false" ht="15" hidden="false" customHeight="false" outlineLevel="0" collapsed="false">
      <c r="A139" s="28"/>
      <c r="B139" s="29"/>
      <c r="C139" s="29"/>
      <c r="D139" s="25" t="str">
        <f aca="false">IF(OR(A139="",B139=""),"",COUNTIFS(Orders!$V$5:$V$304,A139,Orders!$W$5:$W$304,B139,Orders!$Y$5:$Y$304,"&lt;&gt;Cancelled"))</f>
        <v/>
      </c>
      <c r="E139" s="25" t="str">
        <f aca="false">IF(OR(D139="",C139=""),"",C139-D139)</f>
        <v/>
      </c>
      <c r="F139" s="25" t="str">
        <f aca="false">IF(D139="","",IF(C139="","Set a max",IF(D139&gt;C139,"DOUBLE-BOOKED",IF(D139=C139,"FULL","OPEN"))))</f>
        <v/>
      </c>
    </row>
    <row r="140" customFormat="false" ht="15" hidden="false" customHeight="false" outlineLevel="0" collapsed="false">
      <c r="A140" s="28"/>
      <c r="B140" s="29"/>
      <c r="C140" s="29"/>
      <c r="D140" s="25" t="str">
        <f aca="false">IF(OR(A140="",B140=""),"",COUNTIFS(Orders!$V$5:$V$304,A140,Orders!$W$5:$W$304,B140,Orders!$Y$5:$Y$304,"&lt;&gt;Cancelled"))</f>
        <v/>
      </c>
      <c r="E140" s="25" t="str">
        <f aca="false">IF(OR(D140="",C140=""),"",C140-D140)</f>
        <v/>
      </c>
      <c r="F140" s="25" t="str">
        <f aca="false">IF(D140="","",IF(C140="","Set a max",IF(D140&gt;C140,"DOUBLE-BOOKED",IF(D140=C140,"FULL","OPEN"))))</f>
        <v/>
      </c>
    </row>
    <row r="141" customFormat="false" ht="15" hidden="false" customHeight="false" outlineLevel="0" collapsed="false">
      <c r="A141" s="28"/>
      <c r="B141" s="29"/>
      <c r="C141" s="29"/>
      <c r="D141" s="25" t="str">
        <f aca="false">IF(OR(A141="",B141=""),"",COUNTIFS(Orders!$V$5:$V$304,A141,Orders!$W$5:$W$304,B141,Orders!$Y$5:$Y$304,"&lt;&gt;Cancelled"))</f>
        <v/>
      </c>
      <c r="E141" s="25" t="str">
        <f aca="false">IF(OR(D141="",C141=""),"",C141-D141)</f>
        <v/>
      </c>
      <c r="F141" s="25" t="str">
        <f aca="false">IF(D141="","",IF(C141="","Set a max",IF(D141&gt;C141,"DOUBLE-BOOKED",IF(D141=C141,"FULL","OPEN"))))</f>
        <v/>
      </c>
    </row>
    <row r="142" customFormat="false" ht="15" hidden="false" customHeight="false" outlineLevel="0" collapsed="false">
      <c r="A142" s="28"/>
      <c r="B142" s="29"/>
      <c r="C142" s="29"/>
      <c r="D142" s="25" t="str">
        <f aca="false">IF(OR(A142="",B142=""),"",COUNTIFS(Orders!$V$5:$V$304,A142,Orders!$W$5:$W$304,B142,Orders!$Y$5:$Y$304,"&lt;&gt;Cancelled"))</f>
        <v/>
      </c>
      <c r="E142" s="25" t="str">
        <f aca="false">IF(OR(D142="",C142=""),"",C142-D142)</f>
        <v/>
      </c>
      <c r="F142" s="25" t="str">
        <f aca="false">IF(D142="","",IF(C142="","Set a max",IF(D142&gt;C142,"DOUBLE-BOOKED",IF(D142=C142,"FULL","OPEN"))))</f>
        <v/>
      </c>
    </row>
    <row r="143" customFormat="false" ht="15" hidden="false" customHeight="false" outlineLevel="0" collapsed="false">
      <c r="A143" s="28"/>
      <c r="B143" s="29"/>
      <c r="C143" s="29"/>
      <c r="D143" s="25" t="str">
        <f aca="false">IF(OR(A143="",B143=""),"",COUNTIFS(Orders!$V$5:$V$304,A143,Orders!$W$5:$W$304,B143,Orders!$Y$5:$Y$304,"&lt;&gt;Cancelled"))</f>
        <v/>
      </c>
      <c r="E143" s="25" t="str">
        <f aca="false">IF(OR(D143="",C143=""),"",C143-D143)</f>
        <v/>
      </c>
      <c r="F143" s="25" t="str">
        <f aca="false">IF(D143="","",IF(C143="","Set a max",IF(D143&gt;C143,"DOUBLE-BOOKED",IF(D143=C143,"FULL","OPEN"))))</f>
        <v/>
      </c>
    </row>
    <row r="144" customFormat="false" ht="15" hidden="false" customHeight="false" outlineLevel="0" collapsed="false">
      <c r="A144" s="28"/>
      <c r="B144" s="29"/>
      <c r="C144" s="29"/>
      <c r="D144" s="25" t="str">
        <f aca="false">IF(OR(A144="",B144=""),"",COUNTIFS(Orders!$V$5:$V$304,A144,Orders!$W$5:$W$304,B144,Orders!$Y$5:$Y$304,"&lt;&gt;Cancelled"))</f>
        <v/>
      </c>
      <c r="E144" s="25" t="str">
        <f aca="false">IF(OR(D144="",C144=""),"",C144-D144)</f>
        <v/>
      </c>
      <c r="F144" s="25" t="str">
        <f aca="false">IF(D144="","",IF(C144="","Set a max",IF(D144&gt;C144,"DOUBLE-BOOKED",IF(D144=C144,"FULL","OPEN"))))</f>
        <v/>
      </c>
    </row>
    <row r="145" customFormat="false" ht="15" hidden="false" customHeight="false" outlineLevel="0" collapsed="false">
      <c r="A145" s="28"/>
      <c r="B145" s="29"/>
      <c r="C145" s="29"/>
      <c r="D145" s="25" t="str">
        <f aca="false">IF(OR(A145="",B145=""),"",COUNTIFS(Orders!$V$5:$V$304,A145,Orders!$W$5:$W$304,B145,Orders!$Y$5:$Y$304,"&lt;&gt;Cancelled"))</f>
        <v/>
      </c>
      <c r="E145" s="25" t="str">
        <f aca="false">IF(OR(D145="",C145=""),"",C145-D145)</f>
        <v/>
      </c>
      <c r="F145" s="25" t="str">
        <f aca="false">IF(D145="","",IF(C145="","Set a max",IF(D145&gt;C145,"DOUBLE-BOOKED",IF(D145=C145,"FULL","OPEN"))))</f>
        <v/>
      </c>
    </row>
    <row r="146" customFormat="false" ht="15" hidden="false" customHeight="false" outlineLevel="0" collapsed="false">
      <c r="A146" s="28"/>
      <c r="B146" s="29"/>
      <c r="C146" s="29"/>
      <c r="D146" s="25" t="str">
        <f aca="false">IF(OR(A146="",B146=""),"",COUNTIFS(Orders!$V$5:$V$304,A146,Orders!$W$5:$W$304,B146,Orders!$Y$5:$Y$304,"&lt;&gt;Cancelled"))</f>
        <v/>
      </c>
      <c r="E146" s="25" t="str">
        <f aca="false">IF(OR(D146="",C146=""),"",C146-D146)</f>
        <v/>
      </c>
      <c r="F146" s="25" t="str">
        <f aca="false">IF(D146="","",IF(C146="","Set a max",IF(D146&gt;C146,"DOUBLE-BOOKED",IF(D146=C146,"FULL","OPEN"))))</f>
        <v/>
      </c>
    </row>
    <row r="147" customFormat="false" ht="15" hidden="false" customHeight="false" outlineLevel="0" collapsed="false">
      <c r="A147" s="28"/>
      <c r="B147" s="29"/>
      <c r="C147" s="29"/>
      <c r="D147" s="25" t="str">
        <f aca="false">IF(OR(A147="",B147=""),"",COUNTIFS(Orders!$V$5:$V$304,A147,Orders!$W$5:$W$304,B147,Orders!$Y$5:$Y$304,"&lt;&gt;Cancelled"))</f>
        <v/>
      </c>
      <c r="E147" s="25" t="str">
        <f aca="false">IF(OR(D147="",C147=""),"",C147-D147)</f>
        <v/>
      </c>
      <c r="F147" s="25" t="str">
        <f aca="false">IF(D147="","",IF(C147="","Set a max",IF(D147&gt;C147,"DOUBLE-BOOKED",IF(D147=C147,"FULL","OPEN"))))</f>
        <v/>
      </c>
    </row>
    <row r="148" customFormat="false" ht="15" hidden="false" customHeight="false" outlineLevel="0" collapsed="false">
      <c r="A148" s="28"/>
      <c r="B148" s="29"/>
      <c r="C148" s="29"/>
      <c r="D148" s="25" t="str">
        <f aca="false">IF(OR(A148="",B148=""),"",COUNTIFS(Orders!$V$5:$V$304,A148,Orders!$W$5:$W$304,B148,Orders!$Y$5:$Y$304,"&lt;&gt;Cancelled"))</f>
        <v/>
      </c>
      <c r="E148" s="25" t="str">
        <f aca="false">IF(OR(D148="",C148=""),"",C148-D148)</f>
        <v/>
      </c>
      <c r="F148" s="25" t="str">
        <f aca="false">IF(D148="","",IF(C148="","Set a max",IF(D148&gt;C148,"DOUBLE-BOOKED",IF(D148=C148,"FULL","OPEN"))))</f>
        <v/>
      </c>
    </row>
    <row r="149" customFormat="false" ht="15" hidden="false" customHeight="false" outlineLevel="0" collapsed="false">
      <c r="A149" s="28"/>
      <c r="B149" s="29"/>
      <c r="C149" s="29"/>
      <c r="D149" s="25" t="str">
        <f aca="false">IF(OR(A149="",B149=""),"",COUNTIFS(Orders!$V$5:$V$304,A149,Orders!$W$5:$W$304,B149,Orders!$Y$5:$Y$304,"&lt;&gt;Cancelled"))</f>
        <v/>
      </c>
      <c r="E149" s="25" t="str">
        <f aca="false">IF(OR(D149="",C149=""),"",C149-D149)</f>
        <v/>
      </c>
      <c r="F149" s="25" t="str">
        <f aca="false">IF(D149="","",IF(C149="","Set a max",IF(D149&gt;C149,"DOUBLE-BOOKED",IF(D149=C149,"FULL","OPEN"))))</f>
        <v/>
      </c>
    </row>
    <row r="150" customFormat="false" ht="15" hidden="false" customHeight="false" outlineLevel="0" collapsed="false">
      <c r="A150" s="28"/>
      <c r="B150" s="29"/>
      <c r="C150" s="29"/>
      <c r="D150" s="25" t="str">
        <f aca="false">IF(OR(A150="",B150=""),"",COUNTIFS(Orders!$V$5:$V$304,A150,Orders!$W$5:$W$304,B150,Orders!$Y$5:$Y$304,"&lt;&gt;Cancelled"))</f>
        <v/>
      </c>
      <c r="E150" s="25" t="str">
        <f aca="false">IF(OR(D150="",C150=""),"",C150-D150)</f>
        <v/>
      </c>
      <c r="F150" s="25" t="str">
        <f aca="false">IF(D150="","",IF(C150="","Set a max",IF(D150&gt;C150,"DOUBLE-BOOKED",IF(D150=C150,"FULL","OPEN"))))</f>
        <v/>
      </c>
    </row>
    <row r="151" customFormat="false" ht="15" hidden="false" customHeight="false" outlineLevel="0" collapsed="false">
      <c r="A151" s="28"/>
      <c r="B151" s="29"/>
      <c r="C151" s="29"/>
      <c r="D151" s="25" t="str">
        <f aca="false">IF(OR(A151="",B151=""),"",COUNTIFS(Orders!$V$5:$V$304,A151,Orders!$W$5:$W$304,B151,Orders!$Y$5:$Y$304,"&lt;&gt;Cancelled"))</f>
        <v/>
      </c>
      <c r="E151" s="25" t="str">
        <f aca="false">IF(OR(D151="",C151=""),"",C151-D151)</f>
        <v/>
      </c>
      <c r="F151" s="25" t="str">
        <f aca="false">IF(D151="","",IF(C151="","Set a max",IF(D151&gt;C151,"DOUBLE-BOOKED",IF(D151=C151,"FULL","OPEN"))))</f>
        <v/>
      </c>
    </row>
    <row r="152" customFormat="false" ht="15" hidden="false" customHeight="false" outlineLevel="0" collapsed="false">
      <c r="A152" s="28"/>
      <c r="B152" s="29"/>
      <c r="C152" s="29"/>
      <c r="D152" s="25" t="str">
        <f aca="false">IF(OR(A152="",B152=""),"",COUNTIFS(Orders!$V$5:$V$304,A152,Orders!$W$5:$W$304,B152,Orders!$Y$5:$Y$304,"&lt;&gt;Cancelled"))</f>
        <v/>
      </c>
      <c r="E152" s="25" t="str">
        <f aca="false">IF(OR(D152="",C152=""),"",C152-D152)</f>
        <v/>
      </c>
      <c r="F152" s="25" t="str">
        <f aca="false">IF(D152="","",IF(C152="","Set a max",IF(D152&gt;C152,"DOUBLE-BOOKED",IF(D152=C152,"FULL","OPEN"))))</f>
        <v/>
      </c>
    </row>
    <row r="153" customFormat="false" ht="15" hidden="false" customHeight="false" outlineLevel="0" collapsed="false">
      <c r="A153" s="28"/>
      <c r="B153" s="29"/>
      <c r="C153" s="29"/>
      <c r="D153" s="25" t="str">
        <f aca="false">IF(OR(A153="",B153=""),"",COUNTIFS(Orders!$V$5:$V$304,A153,Orders!$W$5:$W$304,B153,Orders!$Y$5:$Y$304,"&lt;&gt;Cancelled"))</f>
        <v/>
      </c>
      <c r="E153" s="25" t="str">
        <f aca="false">IF(OR(D153="",C153=""),"",C153-D153)</f>
        <v/>
      </c>
      <c r="F153" s="25" t="str">
        <f aca="false">IF(D153="","",IF(C153="","Set a max",IF(D153&gt;C153,"DOUBLE-BOOKED",IF(D153=C153,"FULL","OPEN"))))</f>
        <v/>
      </c>
    </row>
    <row r="154" customFormat="false" ht="15" hidden="false" customHeight="false" outlineLevel="0" collapsed="false">
      <c r="A154" s="28"/>
      <c r="B154" s="29"/>
      <c r="C154" s="29"/>
      <c r="D154" s="25" t="str">
        <f aca="false">IF(OR(A154="",B154=""),"",COUNTIFS(Orders!$V$5:$V$304,A154,Orders!$W$5:$W$304,B154,Orders!$Y$5:$Y$304,"&lt;&gt;Cancelled"))</f>
        <v/>
      </c>
      <c r="E154" s="25" t="str">
        <f aca="false">IF(OR(D154="",C154=""),"",C154-D154)</f>
        <v/>
      </c>
      <c r="F154" s="25" t="str">
        <f aca="false">IF(D154="","",IF(C154="","Set a max",IF(D154&gt;C154,"DOUBLE-BOOKED",IF(D154=C154,"FULL","OPEN"))))</f>
        <v/>
      </c>
    </row>
    <row r="155" customFormat="false" ht="15" hidden="false" customHeight="false" outlineLevel="0" collapsed="false">
      <c r="A155" s="28"/>
      <c r="B155" s="29"/>
      <c r="C155" s="29"/>
      <c r="D155" s="25" t="str">
        <f aca="false">IF(OR(A155="",B155=""),"",COUNTIFS(Orders!$V$5:$V$304,A155,Orders!$W$5:$W$304,B155,Orders!$Y$5:$Y$304,"&lt;&gt;Cancelled"))</f>
        <v/>
      </c>
      <c r="E155" s="25" t="str">
        <f aca="false">IF(OR(D155="",C155=""),"",C155-D155)</f>
        <v/>
      </c>
      <c r="F155" s="25" t="str">
        <f aca="false">IF(D155="","",IF(C155="","Set a max",IF(D155&gt;C155,"DOUBLE-BOOKED",IF(D155=C155,"FULL","OPEN"))))</f>
        <v/>
      </c>
    </row>
    <row r="156" customFormat="false" ht="15" hidden="false" customHeight="false" outlineLevel="0" collapsed="false">
      <c r="A156" s="28"/>
      <c r="B156" s="29"/>
      <c r="C156" s="29"/>
      <c r="D156" s="25" t="str">
        <f aca="false">IF(OR(A156="",B156=""),"",COUNTIFS(Orders!$V$5:$V$304,A156,Orders!$W$5:$W$304,B156,Orders!$Y$5:$Y$304,"&lt;&gt;Cancelled"))</f>
        <v/>
      </c>
      <c r="E156" s="25" t="str">
        <f aca="false">IF(OR(D156="",C156=""),"",C156-D156)</f>
        <v/>
      </c>
      <c r="F156" s="25" t="str">
        <f aca="false">IF(D156="","",IF(C156="","Set a max",IF(D156&gt;C156,"DOUBLE-BOOKED",IF(D156=C156,"FULL","OPEN"))))</f>
        <v/>
      </c>
    </row>
    <row r="157" customFormat="false" ht="15" hidden="false" customHeight="false" outlineLevel="0" collapsed="false">
      <c r="A157" s="28"/>
      <c r="B157" s="29"/>
      <c r="C157" s="29"/>
      <c r="D157" s="25" t="str">
        <f aca="false">IF(OR(A157="",B157=""),"",COUNTIFS(Orders!$V$5:$V$304,A157,Orders!$W$5:$W$304,B157,Orders!$Y$5:$Y$304,"&lt;&gt;Cancelled"))</f>
        <v/>
      </c>
      <c r="E157" s="25" t="str">
        <f aca="false">IF(OR(D157="",C157=""),"",C157-D157)</f>
        <v/>
      </c>
      <c r="F157" s="25" t="str">
        <f aca="false">IF(D157="","",IF(C157="","Set a max",IF(D157&gt;C157,"DOUBLE-BOOKED",IF(D157=C157,"FULL","OPEN"))))</f>
        <v/>
      </c>
    </row>
    <row r="158" customFormat="false" ht="15" hidden="false" customHeight="false" outlineLevel="0" collapsed="false">
      <c r="A158" s="28"/>
      <c r="B158" s="29"/>
      <c r="C158" s="29"/>
      <c r="D158" s="25" t="str">
        <f aca="false">IF(OR(A158="",B158=""),"",COUNTIFS(Orders!$V$5:$V$304,A158,Orders!$W$5:$W$304,B158,Orders!$Y$5:$Y$304,"&lt;&gt;Cancelled"))</f>
        <v/>
      </c>
      <c r="E158" s="25" t="str">
        <f aca="false">IF(OR(D158="",C158=""),"",C158-D158)</f>
        <v/>
      </c>
      <c r="F158" s="25" t="str">
        <f aca="false">IF(D158="","",IF(C158="","Set a max",IF(D158&gt;C158,"DOUBLE-BOOKED",IF(D158=C158,"FULL","OPEN"))))</f>
        <v/>
      </c>
    </row>
    <row r="159" customFormat="false" ht="15" hidden="false" customHeight="false" outlineLevel="0" collapsed="false">
      <c r="A159" s="28"/>
      <c r="B159" s="29"/>
      <c r="C159" s="29"/>
      <c r="D159" s="25" t="str">
        <f aca="false">IF(OR(A159="",B159=""),"",COUNTIFS(Orders!$V$5:$V$304,A159,Orders!$W$5:$W$304,B159,Orders!$Y$5:$Y$304,"&lt;&gt;Cancelled"))</f>
        <v/>
      </c>
      <c r="E159" s="25" t="str">
        <f aca="false">IF(OR(D159="",C159=""),"",C159-D159)</f>
        <v/>
      </c>
      <c r="F159" s="25" t="str">
        <f aca="false">IF(D159="","",IF(C159="","Set a max",IF(D159&gt;C159,"DOUBLE-BOOKED",IF(D159=C159,"FULL","OPEN"))))</f>
        <v/>
      </c>
    </row>
    <row r="160" customFormat="false" ht="15" hidden="false" customHeight="false" outlineLevel="0" collapsed="false">
      <c r="A160" s="28"/>
      <c r="B160" s="29"/>
      <c r="C160" s="29"/>
      <c r="D160" s="25" t="str">
        <f aca="false">IF(OR(A160="",B160=""),"",COUNTIFS(Orders!$V$5:$V$304,A160,Orders!$W$5:$W$304,B160,Orders!$Y$5:$Y$304,"&lt;&gt;Cancelled"))</f>
        <v/>
      </c>
      <c r="E160" s="25" t="str">
        <f aca="false">IF(OR(D160="",C160=""),"",C160-D160)</f>
        <v/>
      </c>
      <c r="F160" s="25" t="str">
        <f aca="false">IF(D160="","",IF(C160="","Set a max",IF(D160&gt;C160,"DOUBLE-BOOKED",IF(D160=C160,"FULL","OPEN"))))</f>
        <v/>
      </c>
    </row>
    <row r="161" customFormat="false" ht="15" hidden="false" customHeight="false" outlineLevel="0" collapsed="false">
      <c r="A161" s="28"/>
      <c r="B161" s="29"/>
      <c r="C161" s="29"/>
      <c r="D161" s="25" t="str">
        <f aca="false">IF(OR(A161="",B161=""),"",COUNTIFS(Orders!$V$5:$V$304,A161,Orders!$W$5:$W$304,B161,Orders!$Y$5:$Y$304,"&lt;&gt;Cancelled"))</f>
        <v/>
      </c>
      <c r="E161" s="25" t="str">
        <f aca="false">IF(OR(D161="",C161=""),"",C161-D161)</f>
        <v/>
      </c>
      <c r="F161" s="25" t="str">
        <f aca="false">IF(D161="","",IF(C161="","Set a max",IF(D161&gt;C161,"DOUBLE-BOOKED",IF(D161=C161,"FULL","OPEN"))))</f>
        <v/>
      </c>
    </row>
    <row r="162" customFormat="false" ht="15" hidden="false" customHeight="false" outlineLevel="0" collapsed="false">
      <c r="A162" s="28"/>
      <c r="B162" s="29"/>
      <c r="C162" s="29"/>
      <c r="D162" s="25" t="str">
        <f aca="false">IF(OR(A162="",B162=""),"",COUNTIFS(Orders!$V$5:$V$304,A162,Orders!$W$5:$W$304,B162,Orders!$Y$5:$Y$304,"&lt;&gt;Cancelled"))</f>
        <v/>
      </c>
      <c r="E162" s="25" t="str">
        <f aca="false">IF(OR(D162="",C162=""),"",C162-D162)</f>
        <v/>
      </c>
      <c r="F162" s="25" t="str">
        <f aca="false">IF(D162="","",IF(C162="","Set a max",IF(D162&gt;C162,"DOUBLE-BOOKED",IF(D162=C162,"FULL","OPEN"))))</f>
        <v/>
      </c>
    </row>
    <row r="163" customFormat="false" ht="15" hidden="false" customHeight="false" outlineLevel="0" collapsed="false">
      <c r="A163" s="28"/>
      <c r="B163" s="29"/>
      <c r="C163" s="29"/>
      <c r="D163" s="25" t="str">
        <f aca="false">IF(OR(A163="",B163=""),"",COUNTIFS(Orders!$V$5:$V$304,A163,Orders!$W$5:$W$304,B163,Orders!$Y$5:$Y$304,"&lt;&gt;Cancelled"))</f>
        <v/>
      </c>
      <c r="E163" s="25" t="str">
        <f aca="false">IF(OR(D163="",C163=""),"",C163-D163)</f>
        <v/>
      </c>
      <c r="F163" s="25" t="str">
        <f aca="false">IF(D163="","",IF(C163="","Set a max",IF(D163&gt;C163,"DOUBLE-BOOKED",IF(D163=C163,"FULL","OPEN"))))</f>
        <v/>
      </c>
    </row>
    <row r="164" customFormat="false" ht="15" hidden="false" customHeight="false" outlineLevel="0" collapsed="false">
      <c r="A164" s="28"/>
      <c r="B164" s="29"/>
      <c r="C164" s="29"/>
      <c r="D164" s="25" t="str">
        <f aca="false">IF(OR(A164="",B164=""),"",COUNTIFS(Orders!$V$5:$V$304,A164,Orders!$W$5:$W$304,B164,Orders!$Y$5:$Y$304,"&lt;&gt;Cancelled"))</f>
        <v/>
      </c>
      <c r="E164" s="25" t="str">
        <f aca="false">IF(OR(D164="",C164=""),"",C164-D164)</f>
        <v/>
      </c>
      <c r="F164" s="25" t="str">
        <f aca="false">IF(D164="","",IF(C164="","Set a max",IF(D164&gt;C164,"DOUBLE-BOOKED",IF(D164=C164,"FULL","OPEN"))))</f>
        <v/>
      </c>
    </row>
    <row r="165" customFormat="false" ht="15" hidden="false" customHeight="false" outlineLevel="0" collapsed="false">
      <c r="A165" s="28"/>
      <c r="B165" s="29"/>
      <c r="C165" s="29"/>
      <c r="D165" s="25" t="str">
        <f aca="false">IF(OR(A165="",B165=""),"",COUNTIFS(Orders!$V$5:$V$304,A165,Orders!$W$5:$W$304,B165,Orders!$Y$5:$Y$304,"&lt;&gt;Cancelled"))</f>
        <v/>
      </c>
      <c r="E165" s="25" t="str">
        <f aca="false">IF(OR(D165="",C165=""),"",C165-D165)</f>
        <v/>
      </c>
      <c r="F165" s="25" t="str">
        <f aca="false">IF(D165="","",IF(C165="","Set a max",IF(D165&gt;C165,"DOUBLE-BOOKED",IF(D165=C165,"FULL","OPEN"))))</f>
        <v/>
      </c>
    </row>
    <row r="166" customFormat="false" ht="15" hidden="false" customHeight="false" outlineLevel="0" collapsed="false">
      <c r="A166" s="28"/>
      <c r="B166" s="29"/>
      <c r="C166" s="29"/>
      <c r="D166" s="25" t="str">
        <f aca="false">IF(OR(A166="",B166=""),"",COUNTIFS(Orders!$V$5:$V$304,A166,Orders!$W$5:$W$304,B166,Orders!$Y$5:$Y$304,"&lt;&gt;Cancelled"))</f>
        <v/>
      </c>
      <c r="E166" s="25" t="str">
        <f aca="false">IF(OR(D166="",C166=""),"",C166-D166)</f>
        <v/>
      </c>
      <c r="F166" s="25" t="str">
        <f aca="false">IF(D166="","",IF(C166="","Set a max",IF(D166&gt;C166,"DOUBLE-BOOKED",IF(D166=C166,"FULL","OPEN"))))</f>
        <v/>
      </c>
    </row>
    <row r="167" customFormat="false" ht="15" hidden="false" customHeight="false" outlineLevel="0" collapsed="false">
      <c r="A167" s="28"/>
      <c r="B167" s="29"/>
      <c r="C167" s="29"/>
      <c r="D167" s="25" t="str">
        <f aca="false">IF(OR(A167="",B167=""),"",COUNTIFS(Orders!$V$5:$V$304,A167,Orders!$W$5:$W$304,B167,Orders!$Y$5:$Y$304,"&lt;&gt;Cancelled"))</f>
        <v/>
      </c>
      <c r="E167" s="25" t="str">
        <f aca="false">IF(OR(D167="",C167=""),"",C167-D167)</f>
        <v/>
      </c>
      <c r="F167" s="25" t="str">
        <f aca="false">IF(D167="","",IF(C167="","Set a max",IF(D167&gt;C167,"DOUBLE-BOOKED",IF(D167=C167,"FULL","OPEN"))))</f>
        <v/>
      </c>
    </row>
    <row r="168" customFormat="false" ht="15" hidden="false" customHeight="false" outlineLevel="0" collapsed="false">
      <c r="A168" s="28"/>
      <c r="B168" s="29"/>
      <c r="C168" s="29"/>
      <c r="D168" s="25" t="str">
        <f aca="false">IF(OR(A168="",B168=""),"",COUNTIFS(Orders!$V$5:$V$304,A168,Orders!$W$5:$W$304,B168,Orders!$Y$5:$Y$304,"&lt;&gt;Cancelled"))</f>
        <v/>
      </c>
      <c r="E168" s="25" t="str">
        <f aca="false">IF(OR(D168="",C168=""),"",C168-D168)</f>
        <v/>
      </c>
      <c r="F168" s="25" t="str">
        <f aca="false">IF(D168="","",IF(C168="","Set a max",IF(D168&gt;C168,"DOUBLE-BOOKED",IF(D168=C168,"FULL","OPEN"))))</f>
        <v/>
      </c>
    </row>
    <row r="169" customFormat="false" ht="15" hidden="false" customHeight="false" outlineLevel="0" collapsed="false">
      <c r="A169" s="28"/>
      <c r="B169" s="29"/>
      <c r="C169" s="29"/>
      <c r="D169" s="25" t="str">
        <f aca="false">IF(OR(A169="",B169=""),"",COUNTIFS(Orders!$V$5:$V$304,A169,Orders!$W$5:$W$304,B169,Orders!$Y$5:$Y$304,"&lt;&gt;Cancelled"))</f>
        <v/>
      </c>
      <c r="E169" s="25" t="str">
        <f aca="false">IF(OR(D169="",C169=""),"",C169-D169)</f>
        <v/>
      </c>
      <c r="F169" s="25" t="str">
        <f aca="false">IF(D169="","",IF(C169="","Set a max",IF(D169&gt;C169,"DOUBLE-BOOKED",IF(D169=C169,"FULL","OPEN"))))</f>
        <v/>
      </c>
    </row>
    <row r="170" customFormat="false" ht="15" hidden="false" customHeight="false" outlineLevel="0" collapsed="false">
      <c r="A170" s="28"/>
      <c r="B170" s="29"/>
      <c r="C170" s="29"/>
      <c r="D170" s="25" t="str">
        <f aca="false">IF(OR(A170="",B170=""),"",COUNTIFS(Orders!$V$5:$V$304,A170,Orders!$W$5:$W$304,B170,Orders!$Y$5:$Y$304,"&lt;&gt;Cancelled"))</f>
        <v/>
      </c>
      <c r="E170" s="25" t="str">
        <f aca="false">IF(OR(D170="",C170=""),"",C170-D170)</f>
        <v/>
      </c>
      <c r="F170" s="25" t="str">
        <f aca="false">IF(D170="","",IF(C170="","Set a max",IF(D170&gt;C170,"DOUBLE-BOOKED",IF(D170=C170,"FULL","OPEN"))))</f>
        <v/>
      </c>
    </row>
    <row r="171" customFormat="false" ht="15" hidden="false" customHeight="false" outlineLevel="0" collapsed="false">
      <c r="A171" s="28"/>
      <c r="B171" s="29"/>
      <c r="C171" s="29"/>
      <c r="D171" s="25" t="str">
        <f aca="false">IF(OR(A171="",B171=""),"",COUNTIFS(Orders!$V$5:$V$304,A171,Orders!$W$5:$W$304,B171,Orders!$Y$5:$Y$304,"&lt;&gt;Cancelled"))</f>
        <v/>
      </c>
      <c r="E171" s="25" t="str">
        <f aca="false">IF(OR(D171="",C171=""),"",C171-D171)</f>
        <v/>
      </c>
      <c r="F171" s="25" t="str">
        <f aca="false">IF(D171="","",IF(C171="","Set a max",IF(D171&gt;C171,"DOUBLE-BOOKED",IF(D171=C171,"FULL","OPEN"))))</f>
        <v/>
      </c>
    </row>
    <row r="172" customFormat="false" ht="15" hidden="false" customHeight="false" outlineLevel="0" collapsed="false">
      <c r="A172" s="28"/>
      <c r="B172" s="29"/>
      <c r="C172" s="29"/>
      <c r="D172" s="25" t="str">
        <f aca="false">IF(OR(A172="",B172=""),"",COUNTIFS(Orders!$V$5:$V$304,A172,Orders!$W$5:$W$304,B172,Orders!$Y$5:$Y$304,"&lt;&gt;Cancelled"))</f>
        <v/>
      </c>
      <c r="E172" s="25" t="str">
        <f aca="false">IF(OR(D172="",C172=""),"",C172-D172)</f>
        <v/>
      </c>
      <c r="F172" s="25" t="str">
        <f aca="false">IF(D172="","",IF(C172="","Set a max",IF(D172&gt;C172,"DOUBLE-BOOKED",IF(D172=C172,"FULL","OPEN"))))</f>
        <v/>
      </c>
    </row>
    <row r="173" customFormat="false" ht="15" hidden="false" customHeight="false" outlineLevel="0" collapsed="false">
      <c r="A173" s="28"/>
      <c r="B173" s="29"/>
      <c r="C173" s="29"/>
      <c r="D173" s="25" t="str">
        <f aca="false">IF(OR(A173="",B173=""),"",COUNTIFS(Orders!$V$5:$V$304,A173,Orders!$W$5:$W$304,B173,Orders!$Y$5:$Y$304,"&lt;&gt;Cancelled"))</f>
        <v/>
      </c>
      <c r="E173" s="25" t="str">
        <f aca="false">IF(OR(D173="",C173=""),"",C173-D173)</f>
        <v/>
      </c>
      <c r="F173" s="25" t="str">
        <f aca="false">IF(D173="","",IF(C173="","Set a max",IF(D173&gt;C173,"DOUBLE-BOOKED",IF(D173=C173,"FULL","OPEN"))))</f>
        <v/>
      </c>
    </row>
    <row r="174" customFormat="false" ht="15" hidden="false" customHeight="false" outlineLevel="0" collapsed="false">
      <c r="A174" s="28"/>
      <c r="B174" s="29"/>
      <c r="C174" s="29"/>
      <c r="D174" s="25" t="str">
        <f aca="false">IF(OR(A174="",B174=""),"",COUNTIFS(Orders!$V$5:$V$304,A174,Orders!$W$5:$W$304,B174,Orders!$Y$5:$Y$304,"&lt;&gt;Cancelled"))</f>
        <v/>
      </c>
      <c r="E174" s="25" t="str">
        <f aca="false">IF(OR(D174="",C174=""),"",C174-D174)</f>
        <v/>
      </c>
      <c r="F174" s="25" t="str">
        <f aca="false">IF(D174="","",IF(C174="","Set a max",IF(D174&gt;C174,"DOUBLE-BOOKED",IF(D174=C174,"FULL","OPEN"))))</f>
        <v/>
      </c>
    </row>
    <row r="175" customFormat="false" ht="15" hidden="false" customHeight="false" outlineLevel="0" collapsed="false">
      <c r="A175" s="28"/>
      <c r="B175" s="29"/>
      <c r="C175" s="29"/>
      <c r="D175" s="25" t="str">
        <f aca="false">IF(OR(A175="",B175=""),"",COUNTIFS(Orders!$V$5:$V$304,A175,Orders!$W$5:$W$304,B175,Orders!$Y$5:$Y$304,"&lt;&gt;Cancelled"))</f>
        <v/>
      </c>
      <c r="E175" s="25" t="str">
        <f aca="false">IF(OR(D175="",C175=""),"",C175-D175)</f>
        <v/>
      </c>
      <c r="F175" s="25" t="str">
        <f aca="false">IF(D175="","",IF(C175="","Set a max",IF(D175&gt;C175,"DOUBLE-BOOKED",IF(D175=C175,"FULL","OPEN"))))</f>
        <v/>
      </c>
    </row>
    <row r="176" customFormat="false" ht="15" hidden="false" customHeight="false" outlineLevel="0" collapsed="false">
      <c r="A176" s="28"/>
      <c r="B176" s="29"/>
      <c r="C176" s="29"/>
      <c r="D176" s="25" t="str">
        <f aca="false">IF(OR(A176="",B176=""),"",COUNTIFS(Orders!$V$5:$V$304,A176,Orders!$W$5:$W$304,B176,Orders!$Y$5:$Y$304,"&lt;&gt;Cancelled"))</f>
        <v/>
      </c>
      <c r="E176" s="25" t="str">
        <f aca="false">IF(OR(D176="",C176=""),"",C176-D176)</f>
        <v/>
      </c>
      <c r="F176" s="25" t="str">
        <f aca="false">IF(D176="","",IF(C176="","Set a max",IF(D176&gt;C176,"DOUBLE-BOOKED",IF(D176=C176,"FULL","OPEN"))))</f>
        <v/>
      </c>
    </row>
    <row r="177" customFormat="false" ht="15" hidden="false" customHeight="false" outlineLevel="0" collapsed="false">
      <c r="A177" s="28"/>
      <c r="B177" s="29"/>
      <c r="C177" s="29"/>
      <c r="D177" s="25" t="str">
        <f aca="false">IF(OR(A177="",B177=""),"",COUNTIFS(Orders!$V$5:$V$304,A177,Orders!$W$5:$W$304,B177,Orders!$Y$5:$Y$304,"&lt;&gt;Cancelled"))</f>
        <v/>
      </c>
      <c r="E177" s="25" t="str">
        <f aca="false">IF(OR(D177="",C177=""),"",C177-D177)</f>
        <v/>
      </c>
      <c r="F177" s="25" t="str">
        <f aca="false">IF(D177="","",IF(C177="","Set a max",IF(D177&gt;C177,"DOUBLE-BOOKED",IF(D177=C177,"FULL","OPEN"))))</f>
        <v/>
      </c>
    </row>
    <row r="178" customFormat="false" ht="15" hidden="false" customHeight="false" outlineLevel="0" collapsed="false">
      <c r="A178" s="28"/>
      <c r="B178" s="29"/>
      <c r="C178" s="29"/>
      <c r="D178" s="25" t="str">
        <f aca="false">IF(OR(A178="",B178=""),"",COUNTIFS(Orders!$V$5:$V$304,A178,Orders!$W$5:$W$304,B178,Orders!$Y$5:$Y$304,"&lt;&gt;Cancelled"))</f>
        <v/>
      </c>
      <c r="E178" s="25" t="str">
        <f aca="false">IF(OR(D178="",C178=""),"",C178-D178)</f>
        <v/>
      </c>
      <c r="F178" s="25" t="str">
        <f aca="false">IF(D178="","",IF(C178="","Set a max",IF(D178&gt;C178,"DOUBLE-BOOKED",IF(D178=C178,"FULL","OPEN"))))</f>
        <v/>
      </c>
    </row>
    <row r="179" customFormat="false" ht="15" hidden="false" customHeight="false" outlineLevel="0" collapsed="false">
      <c r="A179" s="28"/>
      <c r="B179" s="29"/>
      <c r="C179" s="29"/>
      <c r="D179" s="25" t="str">
        <f aca="false">IF(OR(A179="",B179=""),"",COUNTIFS(Orders!$V$5:$V$304,A179,Orders!$W$5:$W$304,B179,Orders!$Y$5:$Y$304,"&lt;&gt;Cancelled"))</f>
        <v/>
      </c>
      <c r="E179" s="25" t="str">
        <f aca="false">IF(OR(D179="",C179=""),"",C179-D179)</f>
        <v/>
      </c>
      <c r="F179" s="25" t="str">
        <f aca="false">IF(D179="","",IF(C179="","Set a max",IF(D179&gt;C179,"DOUBLE-BOOKED",IF(D179=C179,"FULL","OPEN"))))</f>
        <v/>
      </c>
    </row>
    <row r="180" customFormat="false" ht="15" hidden="false" customHeight="false" outlineLevel="0" collapsed="false">
      <c r="A180" s="28"/>
      <c r="B180" s="29"/>
      <c r="C180" s="29"/>
      <c r="D180" s="25" t="str">
        <f aca="false">IF(OR(A180="",B180=""),"",COUNTIFS(Orders!$V$5:$V$304,A180,Orders!$W$5:$W$304,B180,Orders!$Y$5:$Y$304,"&lt;&gt;Cancelled"))</f>
        <v/>
      </c>
      <c r="E180" s="25" t="str">
        <f aca="false">IF(OR(D180="",C180=""),"",C180-D180)</f>
        <v/>
      </c>
      <c r="F180" s="25" t="str">
        <f aca="false">IF(D180="","",IF(C180="","Set a max",IF(D180&gt;C180,"DOUBLE-BOOKED",IF(D180=C180,"FULL","OPEN"))))</f>
        <v/>
      </c>
    </row>
    <row r="181" customFormat="false" ht="15" hidden="false" customHeight="false" outlineLevel="0" collapsed="false">
      <c r="A181" s="28"/>
      <c r="B181" s="29"/>
      <c r="C181" s="29"/>
      <c r="D181" s="25" t="str">
        <f aca="false">IF(OR(A181="",B181=""),"",COUNTIFS(Orders!$V$5:$V$304,A181,Orders!$W$5:$W$304,B181,Orders!$Y$5:$Y$304,"&lt;&gt;Cancelled"))</f>
        <v/>
      </c>
      <c r="E181" s="25" t="str">
        <f aca="false">IF(OR(D181="",C181=""),"",C181-D181)</f>
        <v/>
      </c>
      <c r="F181" s="25" t="str">
        <f aca="false">IF(D181="","",IF(C181="","Set a max",IF(D181&gt;C181,"DOUBLE-BOOKED",IF(D181=C181,"FULL","OPEN"))))</f>
        <v/>
      </c>
    </row>
    <row r="182" customFormat="false" ht="15" hidden="false" customHeight="false" outlineLevel="0" collapsed="false">
      <c r="A182" s="28"/>
      <c r="B182" s="29"/>
      <c r="C182" s="29"/>
      <c r="D182" s="25" t="str">
        <f aca="false">IF(OR(A182="",B182=""),"",COUNTIFS(Orders!$V$5:$V$304,A182,Orders!$W$5:$W$304,B182,Orders!$Y$5:$Y$304,"&lt;&gt;Cancelled"))</f>
        <v/>
      </c>
      <c r="E182" s="25" t="str">
        <f aca="false">IF(OR(D182="",C182=""),"",C182-D182)</f>
        <v/>
      </c>
      <c r="F182" s="25" t="str">
        <f aca="false">IF(D182="","",IF(C182="","Set a max",IF(D182&gt;C182,"DOUBLE-BOOKED",IF(D182=C182,"FULL","OPEN"))))</f>
        <v/>
      </c>
    </row>
    <row r="183" customFormat="false" ht="15" hidden="false" customHeight="false" outlineLevel="0" collapsed="false">
      <c r="A183" s="28"/>
      <c r="B183" s="29"/>
      <c r="C183" s="29"/>
      <c r="D183" s="25" t="str">
        <f aca="false">IF(OR(A183="",B183=""),"",COUNTIFS(Orders!$V$5:$V$304,A183,Orders!$W$5:$W$304,B183,Orders!$Y$5:$Y$304,"&lt;&gt;Cancelled"))</f>
        <v/>
      </c>
      <c r="E183" s="25" t="str">
        <f aca="false">IF(OR(D183="",C183=""),"",C183-D183)</f>
        <v/>
      </c>
      <c r="F183" s="25" t="str">
        <f aca="false">IF(D183="","",IF(C183="","Set a max",IF(D183&gt;C183,"DOUBLE-BOOKED",IF(D183=C183,"FULL","OPEN"))))</f>
        <v/>
      </c>
    </row>
    <row r="184" customFormat="false" ht="15" hidden="false" customHeight="false" outlineLevel="0" collapsed="false">
      <c r="A184" s="28"/>
      <c r="B184" s="29"/>
      <c r="C184" s="29"/>
      <c r="D184" s="25" t="str">
        <f aca="false">IF(OR(A184="",B184=""),"",COUNTIFS(Orders!$V$5:$V$304,A184,Orders!$W$5:$W$304,B184,Orders!$Y$5:$Y$304,"&lt;&gt;Cancelled"))</f>
        <v/>
      </c>
      <c r="E184" s="25" t="str">
        <f aca="false">IF(OR(D184="",C184=""),"",C184-D184)</f>
        <v/>
      </c>
      <c r="F184" s="25" t="str">
        <f aca="false">IF(D184="","",IF(C184="","Set a max",IF(D184&gt;C184,"DOUBLE-BOOKED",IF(D184=C184,"FULL","OPEN"))))</f>
        <v/>
      </c>
    </row>
    <row r="185" customFormat="false" ht="15" hidden="false" customHeight="false" outlineLevel="0" collapsed="false">
      <c r="A185" s="28"/>
      <c r="B185" s="29"/>
      <c r="C185" s="29"/>
      <c r="D185" s="25" t="str">
        <f aca="false">IF(OR(A185="",B185=""),"",COUNTIFS(Orders!$V$5:$V$304,A185,Orders!$W$5:$W$304,B185,Orders!$Y$5:$Y$304,"&lt;&gt;Cancelled"))</f>
        <v/>
      </c>
      <c r="E185" s="25" t="str">
        <f aca="false">IF(OR(D185="",C185=""),"",C185-D185)</f>
        <v/>
      </c>
      <c r="F185" s="25" t="str">
        <f aca="false">IF(D185="","",IF(C185="","Set a max",IF(D185&gt;C185,"DOUBLE-BOOKED",IF(D185=C185,"FULL","OPEN"))))</f>
        <v/>
      </c>
    </row>
    <row r="186" customFormat="false" ht="15" hidden="false" customHeight="false" outlineLevel="0" collapsed="false">
      <c r="A186" s="28"/>
      <c r="B186" s="29"/>
      <c r="C186" s="29"/>
      <c r="D186" s="25" t="str">
        <f aca="false">IF(OR(A186="",B186=""),"",COUNTIFS(Orders!$V$5:$V$304,A186,Orders!$W$5:$W$304,B186,Orders!$Y$5:$Y$304,"&lt;&gt;Cancelled"))</f>
        <v/>
      </c>
      <c r="E186" s="25" t="str">
        <f aca="false">IF(OR(D186="",C186=""),"",C186-D186)</f>
        <v/>
      </c>
      <c r="F186" s="25" t="str">
        <f aca="false">IF(D186="","",IF(C186="","Set a max",IF(D186&gt;C186,"DOUBLE-BOOKED",IF(D186=C186,"FULL","OPEN"))))</f>
        <v/>
      </c>
    </row>
    <row r="187" customFormat="false" ht="15" hidden="false" customHeight="false" outlineLevel="0" collapsed="false">
      <c r="A187" s="28"/>
      <c r="B187" s="29"/>
      <c r="C187" s="29"/>
      <c r="D187" s="25" t="str">
        <f aca="false">IF(OR(A187="",B187=""),"",COUNTIFS(Orders!$V$5:$V$304,A187,Orders!$W$5:$W$304,B187,Orders!$Y$5:$Y$304,"&lt;&gt;Cancelled"))</f>
        <v/>
      </c>
      <c r="E187" s="25" t="str">
        <f aca="false">IF(OR(D187="",C187=""),"",C187-D187)</f>
        <v/>
      </c>
      <c r="F187" s="25" t="str">
        <f aca="false">IF(D187="","",IF(C187="","Set a max",IF(D187&gt;C187,"DOUBLE-BOOKED",IF(D187=C187,"FULL","OPEN"))))</f>
        <v/>
      </c>
    </row>
    <row r="188" customFormat="false" ht="15" hidden="false" customHeight="false" outlineLevel="0" collapsed="false">
      <c r="A188" s="28"/>
      <c r="B188" s="29"/>
      <c r="C188" s="29"/>
      <c r="D188" s="25" t="str">
        <f aca="false">IF(OR(A188="",B188=""),"",COUNTIFS(Orders!$V$5:$V$304,A188,Orders!$W$5:$W$304,B188,Orders!$Y$5:$Y$304,"&lt;&gt;Cancelled"))</f>
        <v/>
      </c>
      <c r="E188" s="25" t="str">
        <f aca="false">IF(OR(D188="",C188=""),"",C188-D188)</f>
        <v/>
      </c>
      <c r="F188" s="25" t="str">
        <f aca="false">IF(D188="","",IF(C188="","Set a max",IF(D188&gt;C188,"DOUBLE-BOOKED",IF(D188=C188,"FULL","OPEN"))))</f>
        <v/>
      </c>
    </row>
    <row r="189" customFormat="false" ht="15" hidden="false" customHeight="false" outlineLevel="0" collapsed="false">
      <c r="A189" s="28"/>
      <c r="B189" s="29"/>
      <c r="C189" s="29"/>
      <c r="D189" s="25" t="str">
        <f aca="false">IF(OR(A189="",B189=""),"",COUNTIFS(Orders!$V$5:$V$304,A189,Orders!$W$5:$W$304,B189,Orders!$Y$5:$Y$304,"&lt;&gt;Cancelled"))</f>
        <v/>
      </c>
      <c r="E189" s="25" t="str">
        <f aca="false">IF(OR(D189="",C189=""),"",C189-D189)</f>
        <v/>
      </c>
      <c r="F189" s="25" t="str">
        <f aca="false">IF(D189="","",IF(C189="","Set a max",IF(D189&gt;C189,"DOUBLE-BOOKED",IF(D189=C189,"FULL","OPEN"))))</f>
        <v/>
      </c>
    </row>
    <row r="190" customFormat="false" ht="15" hidden="false" customHeight="false" outlineLevel="0" collapsed="false">
      <c r="A190" s="28"/>
      <c r="B190" s="29"/>
      <c r="C190" s="29"/>
      <c r="D190" s="25" t="str">
        <f aca="false">IF(OR(A190="",B190=""),"",COUNTIFS(Orders!$V$5:$V$304,A190,Orders!$W$5:$W$304,B190,Orders!$Y$5:$Y$304,"&lt;&gt;Cancelled"))</f>
        <v/>
      </c>
      <c r="E190" s="25" t="str">
        <f aca="false">IF(OR(D190="",C190=""),"",C190-D190)</f>
        <v/>
      </c>
      <c r="F190" s="25" t="str">
        <f aca="false">IF(D190="","",IF(C190="","Set a max",IF(D190&gt;C190,"DOUBLE-BOOKED",IF(D190=C190,"FULL","OPEN"))))</f>
        <v/>
      </c>
    </row>
    <row r="191" customFormat="false" ht="15" hidden="false" customHeight="false" outlineLevel="0" collapsed="false">
      <c r="A191" s="28"/>
      <c r="B191" s="29"/>
      <c r="C191" s="29"/>
      <c r="D191" s="25" t="str">
        <f aca="false">IF(OR(A191="",B191=""),"",COUNTIFS(Orders!$V$5:$V$304,A191,Orders!$W$5:$W$304,B191,Orders!$Y$5:$Y$304,"&lt;&gt;Cancelled"))</f>
        <v/>
      </c>
      <c r="E191" s="25" t="str">
        <f aca="false">IF(OR(D191="",C191=""),"",C191-D191)</f>
        <v/>
      </c>
      <c r="F191" s="25" t="str">
        <f aca="false">IF(D191="","",IF(C191="","Set a max",IF(D191&gt;C191,"DOUBLE-BOOKED",IF(D191=C191,"FULL","OPEN"))))</f>
        <v/>
      </c>
    </row>
    <row r="192" customFormat="false" ht="15" hidden="false" customHeight="false" outlineLevel="0" collapsed="false">
      <c r="A192" s="28"/>
      <c r="B192" s="29"/>
      <c r="C192" s="29"/>
      <c r="D192" s="25" t="str">
        <f aca="false">IF(OR(A192="",B192=""),"",COUNTIFS(Orders!$V$5:$V$304,A192,Orders!$W$5:$W$304,B192,Orders!$Y$5:$Y$304,"&lt;&gt;Cancelled"))</f>
        <v/>
      </c>
      <c r="E192" s="25" t="str">
        <f aca="false">IF(OR(D192="",C192=""),"",C192-D192)</f>
        <v/>
      </c>
      <c r="F192" s="25" t="str">
        <f aca="false">IF(D192="","",IF(C192="","Set a max",IF(D192&gt;C192,"DOUBLE-BOOKED",IF(D192=C192,"FULL","OPEN"))))</f>
        <v/>
      </c>
    </row>
    <row r="193" customFormat="false" ht="15" hidden="false" customHeight="false" outlineLevel="0" collapsed="false">
      <c r="A193" s="28"/>
      <c r="B193" s="29"/>
      <c r="C193" s="29"/>
      <c r="D193" s="25" t="str">
        <f aca="false">IF(OR(A193="",B193=""),"",COUNTIFS(Orders!$V$5:$V$304,A193,Orders!$W$5:$W$304,B193,Orders!$Y$5:$Y$304,"&lt;&gt;Cancelled"))</f>
        <v/>
      </c>
      <c r="E193" s="25" t="str">
        <f aca="false">IF(OR(D193="",C193=""),"",C193-D193)</f>
        <v/>
      </c>
      <c r="F193" s="25" t="str">
        <f aca="false">IF(D193="","",IF(C193="","Set a max",IF(D193&gt;C193,"DOUBLE-BOOKED",IF(D193=C193,"FULL","OPEN"))))</f>
        <v/>
      </c>
    </row>
    <row r="194" customFormat="false" ht="15" hidden="false" customHeight="false" outlineLevel="0" collapsed="false">
      <c r="A194" s="28"/>
      <c r="B194" s="29"/>
      <c r="C194" s="29"/>
      <c r="D194" s="25" t="str">
        <f aca="false">IF(OR(A194="",B194=""),"",COUNTIFS(Orders!$V$5:$V$304,A194,Orders!$W$5:$W$304,B194,Orders!$Y$5:$Y$304,"&lt;&gt;Cancelled"))</f>
        <v/>
      </c>
      <c r="E194" s="25" t="str">
        <f aca="false">IF(OR(D194="",C194=""),"",C194-D194)</f>
        <v/>
      </c>
      <c r="F194" s="25" t="str">
        <f aca="false">IF(D194="","",IF(C194="","Set a max",IF(D194&gt;C194,"DOUBLE-BOOKED",IF(D194=C194,"FULL","OPEN"))))</f>
        <v/>
      </c>
    </row>
    <row r="195" customFormat="false" ht="15" hidden="false" customHeight="false" outlineLevel="0" collapsed="false">
      <c r="A195" s="28"/>
      <c r="B195" s="29"/>
      <c r="C195" s="29"/>
      <c r="D195" s="25" t="str">
        <f aca="false">IF(OR(A195="",B195=""),"",COUNTIFS(Orders!$V$5:$V$304,A195,Orders!$W$5:$W$304,B195,Orders!$Y$5:$Y$304,"&lt;&gt;Cancelled"))</f>
        <v/>
      </c>
      <c r="E195" s="25" t="str">
        <f aca="false">IF(OR(D195="",C195=""),"",C195-D195)</f>
        <v/>
      </c>
      <c r="F195" s="25" t="str">
        <f aca="false">IF(D195="","",IF(C195="","Set a max",IF(D195&gt;C195,"DOUBLE-BOOKED",IF(D195=C195,"FULL","OPEN"))))</f>
        <v/>
      </c>
    </row>
    <row r="196" customFormat="false" ht="15" hidden="false" customHeight="false" outlineLevel="0" collapsed="false">
      <c r="A196" s="28"/>
      <c r="B196" s="29"/>
      <c r="C196" s="29"/>
      <c r="D196" s="25" t="str">
        <f aca="false">IF(OR(A196="",B196=""),"",COUNTIFS(Orders!$V$5:$V$304,A196,Orders!$W$5:$W$304,B196,Orders!$Y$5:$Y$304,"&lt;&gt;Cancelled"))</f>
        <v/>
      </c>
      <c r="E196" s="25" t="str">
        <f aca="false">IF(OR(D196="",C196=""),"",C196-D196)</f>
        <v/>
      </c>
      <c r="F196" s="25" t="str">
        <f aca="false">IF(D196="","",IF(C196="","Set a max",IF(D196&gt;C196,"DOUBLE-BOOKED",IF(D196=C196,"FULL","OPEN"))))</f>
        <v/>
      </c>
    </row>
    <row r="197" customFormat="false" ht="15" hidden="false" customHeight="false" outlineLevel="0" collapsed="false">
      <c r="A197" s="28"/>
      <c r="B197" s="29"/>
      <c r="C197" s="29"/>
      <c r="D197" s="25" t="str">
        <f aca="false">IF(OR(A197="",B197=""),"",COUNTIFS(Orders!$V$5:$V$304,A197,Orders!$W$5:$W$304,B197,Orders!$Y$5:$Y$304,"&lt;&gt;Cancelled"))</f>
        <v/>
      </c>
      <c r="E197" s="25" t="str">
        <f aca="false">IF(OR(D197="",C197=""),"",C197-D197)</f>
        <v/>
      </c>
      <c r="F197" s="25" t="str">
        <f aca="false">IF(D197="","",IF(C197="","Set a max",IF(D197&gt;C197,"DOUBLE-BOOKED",IF(D197=C197,"FULL","OPEN"))))</f>
        <v/>
      </c>
    </row>
    <row r="198" customFormat="false" ht="15" hidden="false" customHeight="false" outlineLevel="0" collapsed="false">
      <c r="A198" s="28"/>
      <c r="B198" s="29"/>
      <c r="C198" s="29"/>
      <c r="D198" s="25" t="str">
        <f aca="false">IF(OR(A198="",B198=""),"",COUNTIFS(Orders!$V$5:$V$304,A198,Orders!$W$5:$W$304,B198,Orders!$Y$5:$Y$304,"&lt;&gt;Cancelled"))</f>
        <v/>
      </c>
      <c r="E198" s="25" t="str">
        <f aca="false">IF(OR(D198="",C198=""),"",C198-D198)</f>
        <v/>
      </c>
      <c r="F198" s="25" t="str">
        <f aca="false">IF(D198="","",IF(C198="","Set a max",IF(D198&gt;C198,"DOUBLE-BOOKED",IF(D198=C198,"FULL","OPEN"))))</f>
        <v/>
      </c>
    </row>
    <row r="199" customFormat="false" ht="15" hidden="false" customHeight="false" outlineLevel="0" collapsed="false">
      <c r="A199" s="28"/>
      <c r="B199" s="29"/>
      <c r="C199" s="29"/>
      <c r="D199" s="25" t="str">
        <f aca="false">IF(OR(A199="",B199=""),"",COUNTIFS(Orders!$V$5:$V$304,A199,Orders!$W$5:$W$304,B199,Orders!$Y$5:$Y$304,"&lt;&gt;Cancelled"))</f>
        <v/>
      </c>
      <c r="E199" s="25" t="str">
        <f aca="false">IF(OR(D199="",C199=""),"",C199-D199)</f>
        <v/>
      </c>
      <c r="F199" s="25" t="str">
        <f aca="false">IF(D199="","",IF(C199="","Set a max",IF(D199&gt;C199,"DOUBLE-BOOKED",IF(D199=C199,"FULL","OPEN"))))</f>
        <v/>
      </c>
    </row>
    <row r="200" customFormat="false" ht="15" hidden="false" customHeight="false" outlineLevel="0" collapsed="false">
      <c r="A200" s="28"/>
      <c r="B200" s="29"/>
      <c r="C200" s="29"/>
      <c r="D200" s="25" t="str">
        <f aca="false">IF(OR(A200="",B200=""),"",COUNTIFS(Orders!$V$5:$V$304,A200,Orders!$W$5:$W$304,B200,Orders!$Y$5:$Y$304,"&lt;&gt;Cancelled"))</f>
        <v/>
      </c>
      <c r="E200" s="25" t="str">
        <f aca="false">IF(OR(D200="",C200=""),"",C200-D200)</f>
        <v/>
      </c>
      <c r="F200" s="25" t="str">
        <f aca="false">IF(D200="","",IF(C200="","Set a max",IF(D200&gt;C200,"DOUBLE-BOOKED",IF(D200=C200,"FULL","OPEN"))))</f>
        <v/>
      </c>
    </row>
    <row r="201" customFormat="false" ht="15" hidden="false" customHeight="false" outlineLevel="0" collapsed="false">
      <c r="A201" s="28"/>
      <c r="B201" s="29"/>
      <c r="C201" s="29"/>
      <c r="D201" s="25" t="str">
        <f aca="false">IF(OR(A201="",B201=""),"",COUNTIFS(Orders!$V$5:$V$304,A201,Orders!$W$5:$W$304,B201,Orders!$Y$5:$Y$304,"&lt;&gt;Cancelled"))</f>
        <v/>
      </c>
      <c r="E201" s="25" t="str">
        <f aca="false">IF(OR(D201="",C201=""),"",C201-D201)</f>
        <v/>
      </c>
      <c r="F201" s="25" t="str">
        <f aca="false">IF(D201="","",IF(C201="","Set a max",IF(D201&gt;C201,"DOUBLE-BOOKED",IF(D201=C201,"FULL","OPEN"))))</f>
        <v/>
      </c>
    </row>
    <row r="202" customFormat="false" ht="15" hidden="false" customHeight="false" outlineLevel="0" collapsed="false">
      <c r="A202" s="28"/>
      <c r="B202" s="29"/>
      <c r="C202" s="29"/>
      <c r="D202" s="25" t="str">
        <f aca="false">IF(OR(A202="",B202=""),"",COUNTIFS(Orders!$V$5:$V$304,A202,Orders!$W$5:$W$304,B202,Orders!$Y$5:$Y$304,"&lt;&gt;Cancelled"))</f>
        <v/>
      </c>
      <c r="E202" s="25" t="str">
        <f aca="false">IF(OR(D202="",C202=""),"",C202-D202)</f>
        <v/>
      </c>
      <c r="F202" s="25" t="str">
        <f aca="false">IF(D202="","",IF(C202="","Set a max",IF(D202&gt;C202,"DOUBLE-BOOKED",IF(D202=C202,"FULL","OPEN"))))</f>
        <v/>
      </c>
    </row>
    <row r="203" customFormat="false" ht="15" hidden="false" customHeight="false" outlineLevel="0" collapsed="false">
      <c r="A203" s="28"/>
      <c r="B203" s="29"/>
      <c r="C203" s="29"/>
      <c r="D203" s="25" t="str">
        <f aca="false">IF(OR(A203="",B203=""),"",COUNTIFS(Orders!$V$5:$V$304,A203,Orders!$W$5:$W$304,B203,Orders!$Y$5:$Y$304,"&lt;&gt;Cancelled"))</f>
        <v/>
      </c>
      <c r="E203" s="25" t="str">
        <f aca="false">IF(OR(D203="",C203=""),"",C203-D203)</f>
        <v/>
      </c>
      <c r="F203" s="25" t="str">
        <f aca="false">IF(D203="","",IF(C203="","Set a max",IF(D203&gt;C203,"DOUBLE-BOOKED",IF(D203=C203,"FULL","OPEN"))))</f>
        <v/>
      </c>
    </row>
    <row r="204" customFormat="false" ht="15" hidden="false" customHeight="false" outlineLevel="0" collapsed="false">
      <c r="A204" s="28"/>
      <c r="B204" s="29"/>
      <c r="C204" s="29"/>
      <c r="D204" s="25" t="str">
        <f aca="false">IF(OR(A204="",B204=""),"",COUNTIFS(Orders!$V$5:$V$304,A204,Orders!$W$5:$W$304,B204,Orders!$Y$5:$Y$304,"&lt;&gt;Cancelled"))</f>
        <v/>
      </c>
      <c r="E204" s="25" t="str">
        <f aca="false">IF(OR(D204="",C204=""),"",C204-D204)</f>
        <v/>
      </c>
      <c r="F204" s="25" t="str">
        <f aca="false">IF(D204="","",IF(C204="","Set a max",IF(D204&gt;C204,"DOUBLE-BOOKED",IF(D204=C204,"FULL","OPEN"))))</f>
        <v/>
      </c>
    </row>
    <row r="205" customFormat="false" ht="15" hidden="false" customHeight="false" outlineLevel="0" collapsed="false">
      <c r="A205" s="28"/>
      <c r="B205" s="29"/>
      <c r="C205" s="29"/>
      <c r="D205" s="25" t="str">
        <f aca="false">IF(OR(A205="",B205=""),"",COUNTIFS(Orders!$V$5:$V$304,A205,Orders!$W$5:$W$304,B205,Orders!$Y$5:$Y$304,"&lt;&gt;Cancelled"))</f>
        <v/>
      </c>
      <c r="E205" s="25" t="str">
        <f aca="false">IF(OR(D205="",C205=""),"",C205-D205)</f>
        <v/>
      </c>
      <c r="F205" s="25" t="str">
        <f aca="false">IF(D205="","",IF(C205="","Set a max",IF(D205&gt;C205,"DOUBLE-BOOKED",IF(D205=C205,"FULL","OPEN"))))</f>
        <v/>
      </c>
    </row>
  </sheetData>
  <mergeCells count="3">
    <mergeCell ref="A1:F1"/>
    <mergeCell ref="A2:F2"/>
    <mergeCell ref="A3:F3"/>
  </mergeCells>
  <conditionalFormatting sqref="F6:F205">
    <cfRule type="cellIs" priority="2" operator="equal" aboveAverage="0" equalAverage="0" bottom="0" percent="0" rank="0" text="" dxfId="9">
      <formula>"DOUBLE-BOOKED"</formula>
    </cfRule>
    <cfRule type="cellIs" priority="3" operator="equal" aboveAverage="0" equalAverage="0" bottom="0" percent="0" rank="0" text="" dxfId="8">
      <formula>"FULL"</formula>
    </cfRule>
  </conditionalFormatting>
  <dataValidations count="2">
    <dataValidation allowBlank="true" error="Please choose an option from the dropdown (you can edit options in the Lists sheet)." errorStyle="stop" errorTitle="Pick from the list" operator="between" showDropDown="false" showErrorMessage="true" showInputMessage="false" sqref="B6:B205" type="list">
      <formula1>Lists!$E$4:$E$30</formula1>
      <formula2>0</formula2>
    </dataValidation>
    <dataValidation allowBlank="true" errorStyle="stop" operator="between" showDropDown="false" showErrorMessage="false" showInputMessage="false" sqref="A6:A205" type="date">
      <formula1>DATE(2025,1,1)</formula1>
      <formula2>DATE(2035,12,31)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BFAE"/>
    <pageSetUpPr fitToPage="tru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5" min="1" style="0" width="22"/>
  </cols>
  <sheetData>
    <row r="1" customFormat="false" ht="15" hidden="false" customHeight="false" outlineLevel="0" collapsed="false">
      <c r="A1" s="30" t="s">
        <v>129</v>
      </c>
      <c r="B1" s="30"/>
      <c r="C1" s="30"/>
      <c r="D1" s="30"/>
      <c r="E1" s="30"/>
      <c r="F1" s="30"/>
    </row>
    <row r="3" customFormat="false" ht="15" hidden="false" customHeight="false" outlineLevel="0" collapsed="false">
      <c r="A3" s="31" t="s">
        <v>44</v>
      </c>
      <c r="B3" s="31" t="s">
        <v>130</v>
      </c>
      <c r="C3" s="31" t="s">
        <v>60</v>
      </c>
      <c r="D3" s="31" t="s">
        <v>64</v>
      </c>
      <c r="E3" s="31" t="s">
        <v>131</v>
      </c>
    </row>
    <row r="4" customFormat="false" ht="15" hidden="false" customHeight="false" outlineLevel="0" collapsed="false">
      <c r="A4" s="32" t="s">
        <v>69</v>
      </c>
      <c r="B4" s="32" t="s">
        <v>72</v>
      </c>
      <c r="C4" s="32" t="s">
        <v>74</v>
      </c>
      <c r="D4" s="32" t="s">
        <v>132</v>
      </c>
      <c r="E4" s="32" t="s">
        <v>126</v>
      </c>
    </row>
    <row r="5" customFormat="false" ht="15" hidden="false" customHeight="false" outlineLevel="0" collapsed="false">
      <c r="A5" s="32" t="s">
        <v>81</v>
      </c>
      <c r="B5" s="32" t="s">
        <v>73</v>
      </c>
      <c r="C5" s="32" t="s">
        <v>90</v>
      </c>
      <c r="D5" s="32" t="s">
        <v>83</v>
      </c>
      <c r="E5" s="32" t="s">
        <v>102</v>
      </c>
    </row>
    <row r="6" customFormat="false" ht="15" hidden="false" customHeight="false" outlineLevel="0" collapsed="false">
      <c r="A6" s="32" t="s">
        <v>88</v>
      </c>
      <c r="D6" s="32" t="s">
        <v>76</v>
      </c>
      <c r="E6" s="32" t="s">
        <v>133</v>
      </c>
    </row>
    <row r="7" customFormat="false" ht="15" hidden="false" customHeight="false" outlineLevel="0" collapsed="false">
      <c r="A7" s="32" t="s">
        <v>95</v>
      </c>
      <c r="D7" s="32" t="s">
        <v>134</v>
      </c>
      <c r="E7" s="32" t="s">
        <v>75</v>
      </c>
    </row>
    <row r="8" customFormat="false" ht="15" hidden="false" customHeight="false" outlineLevel="0" collapsed="false">
      <c r="A8" s="32" t="s">
        <v>135</v>
      </c>
      <c r="D8" s="32" t="s">
        <v>97</v>
      </c>
      <c r="E8" s="32" t="s">
        <v>127</v>
      </c>
    </row>
    <row r="9" customFormat="false" ht="15" hidden="false" customHeight="false" outlineLevel="0" collapsed="false">
      <c r="A9" s="32" t="s">
        <v>136</v>
      </c>
      <c r="D9" s="32" t="s">
        <v>137</v>
      </c>
      <c r="E9" s="32" t="s">
        <v>138</v>
      </c>
    </row>
    <row r="10" customFormat="false" ht="15" hidden="false" customHeight="false" outlineLevel="0" collapsed="false">
      <c r="D10" s="32" t="s">
        <v>103</v>
      </c>
      <c r="E10" s="32" t="s">
        <v>139</v>
      </c>
    </row>
    <row r="11" customFormat="false" ht="15" hidden="false" customHeight="false" outlineLevel="0" collapsed="false">
      <c r="D11" s="32" t="s">
        <v>140</v>
      </c>
      <c r="E11" s="32" t="s">
        <v>96</v>
      </c>
    </row>
    <row r="12" customFormat="false" ht="15" hidden="false" customHeight="false" outlineLevel="0" collapsed="false">
      <c r="E12" s="32" t="s">
        <v>128</v>
      </c>
    </row>
  </sheetData>
  <mergeCells count="1">
    <mergeCell ref="A1:F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2026-10-19T06:38:48Z</dcterms:created>
  <dc:creator>openpyxl</dc:creator>
  <dc:description/>
  <dc:language>en-US</dc:language>
  <cp:lastModifiedBy/>
  <dcterms:modified xsi:type="dcterms:W3CDTF">2026-10-19T06:38:49Z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